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haredDocs\БАДИЛЕВИЧ\Нова МЦП на 2025-2027 роки\"/>
    </mc:Choice>
  </mc:AlternateContent>
  <bookViews>
    <workbookView xWindow="0" yWindow="0" windowWidth="14010" windowHeight="8055" tabRatio="527"/>
  </bookViews>
  <sheets>
    <sheet name="порівняльна" sheetId="11" r:id="rId1"/>
  </sheets>
  <definedNames>
    <definedName name="_xlnm.Print_Titles" localSheetId="0">порівняльна!$3:$4</definedName>
    <definedName name="_xlnm.Print_Area" localSheetId="0">порівняльна!$A$1:$M$192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3" i="11" l="1"/>
  <c r="K153" i="11"/>
  <c r="J153" i="11"/>
  <c r="J144" i="11"/>
  <c r="L67" i="11"/>
  <c r="L51" i="11"/>
  <c r="K51" i="11"/>
  <c r="J51" i="11"/>
  <c r="L43" i="11"/>
  <c r="K43" i="11"/>
  <c r="J43" i="11"/>
  <c r="J27" i="11"/>
  <c r="H21" i="11" l="1"/>
  <c r="L19" i="11"/>
  <c r="K19" i="11"/>
  <c r="J19" i="11"/>
  <c r="H19" i="11"/>
  <c r="H17" i="11"/>
  <c r="H13" i="11"/>
  <c r="L11" i="11"/>
  <c r="K11" i="11"/>
  <c r="J11" i="11"/>
  <c r="H11" i="11"/>
  <c r="H9" i="11"/>
  <c r="H15" i="11" l="1"/>
  <c r="H7" i="11"/>
  <c r="H33" i="11"/>
  <c r="H35" i="11"/>
  <c r="J35" i="11"/>
  <c r="K35" i="11"/>
  <c r="L35" i="11"/>
  <c r="H37" i="11"/>
  <c r="H41" i="11"/>
  <c r="H43" i="11"/>
  <c r="H45" i="11"/>
  <c r="H49" i="11"/>
  <c r="H51" i="11"/>
  <c r="H53" i="11"/>
  <c r="H57" i="11"/>
  <c r="H59" i="11"/>
  <c r="J59" i="11"/>
  <c r="K59" i="11"/>
  <c r="L59" i="11"/>
  <c r="H61" i="11"/>
  <c r="H65" i="11"/>
  <c r="H63" i="11" s="1"/>
  <c r="H67" i="11"/>
  <c r="J67" i="11"/>
  <c r="K67" i="11"/>
  <c r="H69" i="11"/>
  <c r="H73" i="11"/>
  <c r="H75" i="11"/>
  <c r="J75" i="11"/>
  <c r="K75" i="11"/>
  <c r="L75" i="11"/>
  <c r="H77" i="11"/>
  <c r="H92" i="11"/>
  <c r="H94" i="11"/>
  <c r="J94" i="11"/>
  <c r="K94" i="11"/>
  <c r="L94" i="11"/>
  <c r="H96" i="11"/>
  <c r="H100" i="11"/>
  <c r="H102" i="11"/>
  <c r="J102" i="11"/>
  <c r="K102" i="11"/>
  <c r="L102" i="11"/>
  <c r="H104" i="11"/>
  <c r="H108" i="11"/>
  <c r="H110" i="11"/>
  <c r="J110" i="11"/>
  <c r="K110" i="11"/>
  <c r="H112" i="11"/>
  <c r="H116" i="11"/>
  <c r="H118" i="11"/>
  <c r="J118" i="11"/>
  <c r="K118" i="11"/>
  <c r="L118" i="11"/>
  <c r="H120" i="11"/>
  <c r="H124" i="11"/>
  <c r="J126" i="11"/>
  <c r="L126" i="11"/>
  <c r="H128" i="11"/>
  <c r="H134" i="11"/>
  <c r="H136" i="11"/>
  <c r="J136" i="11"/>
  <c r="K136" i="11"/>
  <c r="H138" i="11"/>
  <c r="H142" i="11"/>
  <c r="H144" i="11"/>
  <c r="H146" i="11"/>
  <c r="H151" i="11"/>
  <c r="H153" i="11"/>
  <c r="H155" i="11"/>
  <c r="H159" i="11"/>
  <c r="H161" i="11"/>
  <c r="J161" i="11"/>
  <c r="K161" i="11"/>
  <c r="L161" i="11"/>
  <c r="H163" i="11"/>
  <c r="H167" i="11"/>
  <c r="H169" i="11"/>
  <c r="J169" i="11"/>
  <c r="K169" i="11"/>
  <c r="L169" i="11"/>
  <c r="H171" i="11"/>
  <c r="H175" i="11"/>
  <c r="H177" i="11"/>
  <c r="H179" i="11"/>
  <c r="H132" i="11" l="1"/>
  <c r="H55" i="11"/>
  <c r="H173" i="11"/>
  <c r="H157" i="11"/>
  <c r="H98" i="11"/>
  <c r="H106" i="11"/>
  <c r="H90" i="11"/>
  <c r="H31" i="11"/>
  <c r="H140" i="11"/>
  <c r="H114" i="11"/>
  <c r="H149" i="11"/>
  <c r="H122" i="11"/>
  <c r="H39" i="11"/>
  <c r="H47" i="11"/>
  <c r="H165" i="11"/>
  <c r="H71" i="11"/>
  <c r="H25" i="11"/>
  <c r="G184" i="11" s="1"/>
  <c r="H27" i="11"/>
  <c r="G186" i="11" s="1"/>
  <c r="K27" i="11"/>
  <c r="L27" i="11"/>
  <c r="H29" i="11"/>
  <c r="G188" i="11" s="1"/>
  <c r="G182" i="11" l="1"/>
  <c r="H23" i="11"/>
</calcChain>
</file>

<file path=xl/sharedStrings.xml><?xml version="1.0" encoding="utf-8"?>
<sst xmlns="http://schemas.openxmlformats.org/spreadsheetml/2006/main" count="385" uniqueCount="150">
  <si>
    <t xml:space="preserve">Джерела фінансування </t>
  </si>
  <si>
    <t>Бюджет міста Києва</t>
  </si>
  <si>
    <t>Середні витрати на одного користувача, грн.</t>
  </si>
  <si>
    <t>Середні витрати на одну дитину, грн.</t>
  </si>
  <si>
    <t>Кількість ДБСТ, які отримають автомобілі, од.</t>
  </si>
  <si>
    <t>Середні витрати на один автомобіль, тис.грн.</t>
  </si>
  <si>
    <t>Служба у справах дітей та сім’ї виконавчого органу Київської міської ради (Київської міської державної адміністрації)</t>
  </si>
  <si>
    <t>Середні витрати на одну особу, грн.</t>
  </si>
  <si>
    <t>Охоплено учасників, осіб</t>
  </si>
  <si>
    <t>Середні витрати на одного учасника, грн.</t>
  </si>
  <si>
    <t xml:space="preserve">Служба у справах дітей та сім'ї виконавчого органу Київської міської ради (Київської міської державної адміністрації) </t>
  </si>
  <si>
    <t>Районні в місті Києві державні адміністрації</t>
  </si>
  <si>
    <t xml:space="preserve">Бюджет міста Києва </t>
  </si>
  <si>
    <t>-</t>
  </si>
  <si>
    <t>Назва показника</t>
  </si>
  <si>
    <t>Середні витрати на один ДБСТ, тис.грн.</t>
  </si>
  <si>
    <t>Служба у справах дітей та сім’ї  виконавчого органу Київської міської ради (Київської міської державної адміністрації), Міський центр дитини</t>
  </si>
  <si>
    <t>Відсоток користувачів, забезпечених  соціальними послугами, від загальної  потреби, %</t>
  </si>
  <si>
    <t xml:space="preserve"> Завдання Програми</t>
  </si>
  <si>
    <t>Заходи Програми</t>
  </si>
  <si>
    <t>Строки виконання заходу</t>
  </si>
  <si>
    <t>Виконавці заходу</t>
  </si>
  <si>
    <t>Обсяги фінансування, тис.грн.,</t>
  </si>
  <si>
    <t>ВСЬОГО</t>
  </si>
  <si>
    <t>витрат</t>
  </si>
  <si>
    <t>продукту</t>
  </si>
  <si>
    <t xml:space="preserve"> ефективності</t>
  </si>
  <si>
    <t>якості</t>
  </si>
  <si>
    <t>ефективності</t>
  </si>
  <si>
    <t xml:space="preserve"> витрат</t>
  </si>
  <si>
    <t xml:space="preserve"> продукту</t>
  </si>
  <si>
    <t xml:space="preserve"> якості</t>
  </si>
  <si>
    <t>Витрати на організацію соціальної роботи з дітьми, батьки яких виховують дітей та мають проблеми психічного здоров'я, тис.грн.</t>
  </si>
  <si>
    <t>Витрати на заходи серед дітей та підлітків "Даруємо радість дітям" тис.грн.</t>
  </si>
  <si>
    <t>Витрати на придбання автотранспорту, тис.грн.</t>
  </si>
  <si>
    <t>Витрати на соціальні програми і заходіи районних в місті Києві державних адміністрацій з питань сім’ї, тис.грн.</t>
  </si>
  <si>
    <t>Витрати на надання послуг з кризового та екстренного втручання дітям, у яких батьки мають проблеми залежності, тис.грн.</t>
  </si>
  <si>
    <t xml:space="preserve">Підвищення соціальної  захищеності мешканців </t>
  </si>
  <si>
    <t>2024 рік</t>
  </si>
  <si>
    <t xml:space="preserve">Всього:              </t>
  </si>
  <si>
    <t xml:space="preserve">Всього:          </t>
  </si>
  <si>
    <t xml:space="preserve">Всього:             </t>
  </si>
  <si>
    <t xml:space="preserve">Всього:               </t>
  </si>
  <si>
    <t xml:space="preserve">Служба у справах дітей та сім’ї виконавчого органу Київської міської ради (Київської міської державної адміністрації) </t>
  </si>
  <si>
    <t>Витрати на  організацію загальноміських заходів для багатодітних сімей, тис.грн.</t>
  </si>
  <si>
    <t>Витрати на надання послуг по роботі з дітьми, тис.грн.</t>
  </si>
  <si>
    <t>Підвищення ефективності функціонування системи соціальної допомоги</t>
  </si>
  <si>
    <t>Служба у справах дітей  та сім’ї  виконавчого органу Київської міської ради (Київської міської державної адміністрації ), районні в місті Києві державні адміністрації</t>
  </si>
  <si>
    <t>Служба у справах дітей та сім’ї  виконавчого органу Київської міської ради (Київської міської державної адміністрації)</t>
  </si>
  <si>
    <t xml:space="preserve">Всього:                </t>
  </si>
  <si>
    <t>Витрати на проведення навчання, тис.грн.</t>
  </si>
  <si>
    <t>Не потребує фінансування</t>
  </si>
  <si>
    <t>РАЗОМ ПО МЦП</t>
  </si>
  <si>
    <t>Служба у справах дітей та сім’ї  виконавчого органу Київської міської ради (Київської міської державної адміністрації), Київський міський центр соціальних служб</t>
  </si>
  <si>
    <t>Оперативна ціль Стратегії розвитку міста Києва до 2025 року</t>
  </si>
  <si>
    <t>кількість виступів</t>
  </si>
  <si>
    <t>4.1. Реалізація програми підготовки молоді до подружнього життя та формування навичок відповідального батьківства (відповідно до календарного плану реалізації  проєктів та проведення заходів)</t>
  </si>
  <si>
    <t>4.2. Реалізація соціальних програм і заходів структурних підрозділів районних в місті Києві державних адміністрацій з питань сім’ї  (відповідно до календарного плану реалізації  проєктів та проведення заходів)</t>
  </si>
  <si>
    <t>Всього:</t>
  </si>
  <si>
    <t>Витрати на організацію  індивідуальної та групової роботи  з  метою збереження для дитини біологічної сім'ї, тис.грн.</t>
  </si>
  <si>
    <t>Служба у справах дітей та сім’ї  виконавчого органу Київської міської ради (Київської міської державної адміністрації), Київський міський центр сім’ї «Родинний дім»</t>
  </si>
  <si>
    <t>Охоплено дітей, осіб</t>
  </si>
  <si>
    <t>Витрати на надання соціально-психологічної допомоги сім’ям, які взяли на виховання дітей-сиріт, тис.грн.</t>
  </si>
  <si>
    <t>Охоплено, осіб</t>
  </si>
  <si>
    <t>2.1. Організація та надання соціально-психологічної допомоги сім’ям, які взяли на виховання дітей-сиріт і дітей, позбавлених батьківського піклування</t>
  </si>
  <si>
    <t>1.10. Навчання техніки зцілення: соціально-психологічна підтримка дітей "Будуємо майбутнє разом"</t>
  </si>
  <si>
    <t>Витрати на проведення навчальних семінарів, тренінгів щодо попередження потрапляння в ситуацію торгівлі людьми, тис.грн.</t>
  </si>
  <si>
    <t>Охоплено користувачів, осіб</t>
  </si>
  <si>
    <t>Рівень виконання заходу, %</t>
  </si>
  <si>
    <t>Кількість ДБСТ, які отримають допомогу, од.</t>
  </si>
  <si>
    <t>Витрати на  реалізацію програми підготовки молоді до подружнього життя та формування навичок відповідального батьківства, тис.грн.</t>
  </si>
  <si>
    <t>Витрати на відзначення одиноких батьків та матерів, які самі виховують дітей, тис.грн.</t>
  </si>
  <si>
    <t>Перелік завдань і заходів міської цільової програми "Діти.Сім'я.Столиця на 2025 - 2027 роки"</t>
  </si>
  <si>
    <t>Таблиця 1 до міської цільової програми "Діти.Сім'я.Столиця на 2025-2027 роки"</t>
  </si>
  <si>
    <t>2025 рік</t>
  </si>
  <si>
    <t>2026 рік</t>
  </si>
  <si>
    <t>2027 рік</t>
  </si>
  <si>
    <t>???</t>
  </si>
  <si>
    <t>1.8.  Забезпечення висвітлення в програмах телебачення, друкованих засобах масової інформації роботи служб у справах дітей та сім'ї щодо захисту прав та інтересів дітей, збереження інституту сім’ї, популяризації сімейних цінностей та розвиток сімейних та наближених  до сімейних форм виховання дітей-сиріт та дітей, позбавлених батьківського піклування</t>
  </si>
  <si>
    <t xml:space="preserve">2025-2027 </t>
  </si>
  <si>
    <t>Кількість нових дитячих будинків сімейного типу, які будуть створені, од.</t>
  </si>
  <si>
    <t>Очікуваний результат (результативні показники)</t>
  </si>
  <si>
    <t>Витрати на надання щорічної додаткової фінансової  допомоги, тис.грн.</t>
  </si>
  <si>
    <t>Витрати на заходи з профілактики агресивної поведінки підлітків «Будуємо майбутнє разом», тис.грн.</t>
  </si>
  <si>
    <t>4.2. Організація проведення загальноміських заходів для багатодітних сімей (заходи до Дня сім'ї та Дня матері, Дня батька, новорічних свят) (відповідно до календарного плану реалізації  проєктів та проведення заходів)</t>
  </si>
  <si>
    <t>4.3. Відзначення одиноких батьків та матерів, які самі виховують дітей (відповідно до календарного плану реалізації  проєктів та проведення заходів)</t>
  </si>
  <si>
    <t>Середня вартість одного придбаного  дитячого будинку сімейного типу, тис. грн.</t>
  </si>
  <si>
    <t>Кількість малих групових будинків, які будуть придбані, од.</t>
  </si>
  <si>
    <t>Витрати на придбання  приміщень та облаштування для створення нових малих групових будинків, тис. грн.</t>
  </si>
  <si>
    <t>Витрати на придбання житлових приміщень та їх облаштування для створення нових дитячих будинків сімейного типу, тис. грн.</t>
  </si>
  <si>
    <t>900
540
360</t>
  </si>
  <si>
    <t>950
570
330</t>
  </si>
  <si>
    <t>1000
600
400</t>
  </si>
  <si>
    <t>Охоплено, осіб
з них
жінок/дівчат 60%
чоловіків/хлопців 40%</t>
  </si>
  <si>
    <t>Охоплено, осіб 
з них
жінок 50 %
чоловіків 50%</t>
  </si>
  <si>
    <t>Охоплено дітей, осіб
з них:
дівчат 50 %
хлопців 50 %</t>
  </si>
  <si>
    <t>560
280
280</t>
  </si>
  <si>
    <t>570
285
285</t>
  </si>
  <si>
    <t>580
290
290</t>
  </si>
  <si>
    <t>425
213
212</t>
  </si>
  <si>
    <t>430
250
250</t>
  </si>
  <si>
    <t>435
218
217</t>
  </si>
  <si>
    <t>20
10
10</t>
  </si>
  <si>
    <t>Витрати на проведення соціально-інформаційних акцій, тис.грн.</t>
  </si>
  <si>
    <t>Охоплено, осіб
з них 
жінок 60%
чоловіків 40%</t>
  </si>
  <si>
    <t xml:space="preserve">1570
942
628
</t>
  </si>
  <si>
    <t>1600
960
640</t>
  </si>
  <si>
    <t>1650
990
660</t>
  </si>
  <si>
    <t>Напрям 1. Профілактика соціального сирітства та негативних проявів серед дітей, надання послуг сім'ям,  сім'ям з дітьми закладами та установами</t>
  </si>
  <si>
    <t>Витрати на надання соціальних послуг дітям та сім'ям з дітьми, тис.грн</t>
  </si>
  <si>
    <t xml:space="preserve">Напрям 2.  Реалізація права кожної дитини на виховання в сім’ї </t>
  </si>
  <si>
    <t xml:space="preserve">2.2. Придбання автотранспорту (в т.ч. комплектуючих авточастин) для дитячих будинків сімейного типу для передачі у платне користування батькам-вихователям за 1 гривню на рік </t>
  </si>
  <si>
    <t>2.3. Надання в установленому порядку щорічної додаткової фінансової допомоги дитячим будинкам сімейного типу для вирішення матеріально-побутових проблем (зокрема на проведення капітального ремонту приміщень), обслуговування автотранспорту</t>
  </si>
  <si>
    <t>Середня вартість приміщення під придбання та облаштування одного малого групового будинку, тис. грн.</t>
  </si>
  <si>
    <t>Напрям 3. Запобігання та протидія негативним соціальним явищам у суспільстві</t>
  </si>
  <si>
    <t>Напрям 4. Пропагування сімейних цінностей та підтримка інституту сім'ї</t>
  </si>
  <si>
    <t>3.1. Проведення соціально-інформаційних акцій до Всесвітнього дня боротьби з торгівлею людьми  та до Європейського дня боротьби з торгівлею людьми  (відповідно до календарного плану реалізації  проєктів та проведення заходів)</t>
  </si>
  <si>
    <t>Служба у справах дітей та сім’ї  виконавчого органу Київської міської ради (Київської міської державної адміністрації), Міський центр дитини,Київський міський центр соціально-психологічної допомоги,  Київський міський центр соціальної підтримки дітей та сімей</t>
  </si>
  <si>
    <t>1.3. Соціальна адаптація ВІЛ-інфікованих осіб</t>
  </si>
  <si>
    <t xml:space="preserve">1.7. Організація  індивідуальної та групової роботи  з  метою збереження для дитини біологічної сім'ї </t>
  </si>
  <si>
    <t>1.8.  Навчання техніки зцілення: соціально-психологічна підтримка дітей "Будуємо майбутнє разом"</t>
  </si>
  <si>
    <t>1.9. Організація заходів серед дітей та підлітків "Даруємо радість дітям"</t>
  </si>
  <si>
    <t xml:space="preserve"> 1.4. Організація та надання додаткових послуг  дітям, які опинились в складних життєвих обставинах, з метою забезпечення своєчасного виявлення бездоглядних та безпритульних дітей, організація їх соціального супроводження</t>
  </si>
  <si>
    <t>1.1.Надання соціальних послуг дітям та сім'ям з дітьми</t>
  </si>
  <si>
    <t>Відсоток охоплених ДБСТ, які отримали допомогу, до їх загальної кількості, %</t>
  </si>
  <si>
    <t>93.5</t>
  </si>
  <si>
    <t>Динаміка чисельності осіб, які  охоплені послугами до попереднього року,  %</t>
  </si>
  <si>
    <t xml:space="preserve">Динаміка чисельності осіб, які будуть охоплені послугами до попереднього року, %  </t>
  </si>
  <si>
    <t xml:space="preserve">Динаміка учасників, які охоплені заходами до попереднього року, %  </t>
  </si>
  <si>
    <t>Динаміка учасників, які охоплені заходами, до попереднього року, %  *</t>
  </si>
  <si>
    <t>Відсоток охоплених безпритульних та бездоглядних дітей, від загальної потреби % *</t>
  </si>
  <si>
    <t>Відсоток охоплених  дітей, які опинились у складних життєвих обставинах, від загальної потреби %  *</t>
  </si>
  <si>
    <t>Відсоток охоплених  дітей, які опинились у складних життєвих обставинах, від загальної потреби, % *</t>
  </si>
  <si>
    <t>Відсоток  охоплених дітей, які опинились у складних життєвих обставинах, від загальної потреби  % *</t>
  </si>
  <si>
    <t>Відсоток  охоплених заходом  дітей від загальної потреби, %</t>
  </si>
  <si>
    <t>Відсоток охоплених заходом  дітей від загальної потреби %</t>
  </si>
  <si>
    <t>Відсоток охоплення осіб, %</t>
  </si>
  <si>
    <t>Відсоток забезпеченості ДБСТ автотранспортом до потреби, %</t>
  </si>
  <si>
    <t>Відсоток охоплення дітей-сиріт та дітей, позбавлених батьківського піклування сімейними формами виховання, від загальної чисельності, %</t>
  </si>
  <si>
    <t>Відсоток охоплення дітей-сиріт та дітей, позбавлених батьківського піклування, в тому числі дітей з інвалідністю умовами проживання максимально наближеними до сімейних, від загальної чисельності,%</t>
  </si>
  <si>
    <t>2.4. Створення та облаштування нових дитячих будинків сімейного типу з урахуванням потреб щодо створення безбар’єного простору</t>
  </si>
  <si>
    <t>2.5. Придбання житлових приміщень для створення  малих групових будинків з урахуванням потреб щодо створення безбар’єрного простору</t>
  </si>
  <si>
    <t>Київський міський голова</t>
  </si>
  <si>
    <t>Віталій КЛИЧКО</t>
  </si>
  <si>
    <t>Районні в місті Києві державні адміністрації, Служба у справах дітей та сім'ї виконавчого органу Київської міської ради (Київської міської державної адміністрації)</t>
  </si>
  <si>
    <t>1.2. Надання соціальних послуг та підтримки малозабезпеченим, багатодітним, неповним, молодим сім'ям, а також сім'ям, в яких проживають діти-сироти та діти, позбавлені батьківського піклування</t>
  </si>
  <si>
    <t>Служба у справах дітей та сім’ї  виконавчого органу Київської міської ради (Київської міської державної адміністрації), Комунальна установа «Київський міський правобережний центр для ВІЛ-інфікованих дітей та молоді»,  Комунальна установа «Київський міський лівобережний  центр для ВІЛ-інфікованих дітей та молоді»</t>
  </si>
  <si>
    <t>1.5. Надання соціально-психологічної підтримки дітям, у яких батьки мають  залежності, звільнились з місць позбавлення волі, займаються проституцією, перебувають у конфлікті з законом або мають ознаки протиправної поведінки</t>
  </si>
  <si>
    <t>1.6. Організація соціальної роботи з дітьми, батьки яких мають проблеми з психічним здоров'ям</t>
  </si>
  <si>
    <t>3.2.  Проведення навчальних семінарів, тренінгів для учнівської/студентської молоді щодо запобігання потраплянню в ситуації, пов'язані з торгівлею людьми (відповідно до календарного плану реалізації  проєктів та проведення заходів)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</si>
</sst>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3" borderId="0" xfId="0" applyFont="1" applyFill="1" applyAlignment="1">
      <alignment vertical="center"/>
    </xf>
    <xf numFmtId="0" fontId="7" fillId="2" borderId="0" xfId="0" applyFont="1" applyFill="1"/>
    <xf numFmtId="0" fontId="5" fillId="3" borderId="0" xfId="0" applyFont="1" applyFill="1"/>
    <xf numFmtId="0" fontId="1" fillId="3" borderId="0" xfId="0" applyFont="1" applyFill="1"/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horizontal="center" vertical="top"/>
    </xf>
    <xf numFmtId="0" fontId="7" fillId="0" borderId="0" xfId="0" applyFont="1" applyFill="1"/>
    <xf numFmtId="0" fontId="11" fillId="0" borderId="0" xfId="0" applyFont="1" applyBorder="1"/>
    <xf numFmtId="0" fontId="12" fillId="3" borderId="0" xfId="0" applyFont="1" applyFill="1" applyBorder="1"/>
    <xf numFmtId="0" fontId="5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top"/>
    </xf>
    <xf numFmtId="0" fontId="13" fillId="0" borderId="0" xfId="0" applyFont="1" applyFill="1"/>
    <xf numFmtId="0" fontId="11" fillId="0" borderId="0" xfId="0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13" fillId="3" borderId="0" xfId="0" applyFont="1" applyFill="1"/>
    <xf numFmtId="164" fontId="5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5" xfId="0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3" borderId="15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top"/>
    </xf>
    <xf numFmtId="4" fontId="5" fillId="3" borderId="15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" fontId="5" fillId="0" borderId="0" xfId="0" applyNumberFormat="1" applyFont="1" applyFill="1" applyBorder="1"/>
    <xf numFmtId="0" fontId="13" fillId="0" borderId="0" xfId="0" applyFont="1" applyFill="1" applyBorder="1"/>
    <xf numFmtId="165" fontId="11" fillId="0" borderId="0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top" wrapText="1"/>
    </xf>
    <xf numFmtId="3" fontId="5" fillId="3" borderId="15" xfId="0" applyNumberFormat="1" applyFont="1" applyFill="1" applyBorder="1" applyAlignment="1">
      <alignment horizontal="center" vertical="top" wrapText="1"/>
    </xf>
    <xf numFmtId="3" fontId="5" fillId="3" borderId="15" xfId="0" applyNumberFormat="1" applyFont="1" applyFill="1" applyBorder="1" applyAlignment="1">
      <alignment horizontal="center" vertical="top"/>
    </xf>
    <xf numFmtId="165" fontId="5" fillId="0" borderId="16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center"/>
    </xf>
    <xf numFmtId="3" fontId="16" fillId="3" borderId="0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0" fontId="24" fillId="0" borderId="0" xfId="0" applyFont="1" applyFill="1"/>
    <xf numFmtId="0" fontId="5" fillId="3" borderId="1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165" fontId="5" fillId="0" borderId="15" xfId="0" applyNumberFormat="1" applyFont="1" applyFill="1" applyBorder="1" applyAlignment="1">
      <alignment horizontal="center" vertical="top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top"/>
    </xf>
    <xf numFmtId="165" fontId="20" fillId="0" borderId="0" xfId="0" applyNumberFormat="1" applyFont="1" applyBorder="1" applyAlignment="1">
      <alignment horizontal="center" vertical="top"/>
    </xf>
    <xf numFmtId="4" fontId="1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" fontId="18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/>
    <xf numFmtId="4" fontId="18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5" fontId="18" fillId="3" borderId="0" xfId="0" applyNumberFormat="1" applyFont="1" applyFill="1" applyBorder="1" applyAlignment="1">
      <alignment horizontal="center" vertical="top"/>
    </xf>
    <xf numFmtId="4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top"/>
    </xf>
    <xf numFmtId="4" fontId="18" fillId="0" borderId="0" xfId="0" applyNumberFormat="1" applyFont="1" applyBorder="1" applyAlignment="1">
      <alignment horizontal="center" vertical="center"/>
    </xf>
    <xf numFmtId="4" fontId="15" fillId="3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/>
    <xf numFmtId="0" fontId="1" fillId="3" borderId="0" xfId="0" applyFont="1" applyFill="1" applyBorder="1"/>
    <xf numFmtId="3" fontId="18" fillId="3" borderId="0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top"/>
    </xf>
    <xf numFmtId="4" fontId="18" fillId="3" borderId="0" xfId="0" applyNumberFormat="1" applyFont="1" applyFill="1" applyBorder="1" applyAlignment="1">
      <alignment horizontal="center" vertical="top"/>
    </xf>
    <xf numFmtId="3" fontId="18" fillId="3" borderId="0" xfId="0" applyNumberFormat="1" applyFont="1" applyFill="1" applyBorder="1" applyAlignment="1">
      <alignment horizontal="center" vertical="top"/>
    </xf>
    <xf numFmtId="4" fontId="18" fillId="0" borderId="0" xfId="0" applyNumberFormat="1" applyFont="1" applyBorder="1" applyAlignment="1">
      <alignment horizontal="center" vertical="top"/>
    </xf>
    <xf numFmtId="165" fontId="18" fillId="0" borderId="0" xfId="0" applyNumberFormat="1" applyFont="1" applyBorder="1" applyAlignment="1">
      <alignment horizontal="center" vertical="top"/>
    </xf>
    <xf numFmtId="165" fontId="3" fillId="3" borderId="0" xfId="0" applyNumberFormat="1" applyFont="1" applyFill="1" applyBorder="1" applyAlignment="1">
      <alignment horizontal="center" vertical="top"/>
    </xf>
    <xf numFmtId="4" fontId="1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165" fontId="19" fillId="3" borderId="0" xfId="0" applyNumberFormat="1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top"/>
    </xf>
    <xf numFmtId="165" fontId="5" fillId="3" borderId="6" xfId="0" applyNumberFormat="1" applyFont="1" applyFill="1" applyBorder="1" applyAlignment="1">
      <alignment horizontal="center" vertical="top"/>
    </xf>
    <xf numFmtId="3" fontId="5" fillId="3" borderId="6" xfId="0" applyNumberFormat="1" applyFont="1" applyFill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3" fontId="3" fillId="3" borderId="6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165" fontId="3" fillId="3" borderId="6" xfId="0" applyNumberFormat="1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16" fillId="2" borderId="6" xfId="0" applyNumberFormat="1" applyFont="1" applyFill="1" applyBorder="1" applyAlignment="1">
      <alignment horizontal="center" vertical="top"/>
    </xf>
    <xf numFmtId="165" fontId="16" fillId="0" borderId="6" xfId="0" applyNumberFormat="1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1" fontId="5" fillId="0" borderId="15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/>
    </xf>
    <xf numFmtId="165" fontId="5" fillId="3" borderId="15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15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5" fillId="3" borderId="15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16" fillId="0" borderId="0" xfId="0" applyFont="1"/>
    <xf numFmtId="2" fontId="5" fillId="0" borderId="0" xfId="0" applyNumberFormat="1" applyFont="1"/>
    <xf numFmtId="0" fontId="16" fillId="0" borderId="0" xfId="0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196"/>
  <sheetViews>
    <sheetView tabSelected="1" view="pageBreakPreview" topLeftCell="A173" zoomScale="90" zoomScaleNormal="62" zoomScaleSheetLayoutView="90" workbookViewId="0">
      <selection activeCell="D172" sqref="D172:D179"/>
    </sheetView>
  </sheetViews>
  <sheetFormatPr defaultRowHeight="18.75" x14ac:dyDescent="0.3"/>
  <cols>
    <col min="2" max="2" width="24" style="57" customWidth="1"/>
    <col min="3" max="3" width="27.28515625" style="33" customWidth="1"/>
    <col min="4" max="4" width="51.28515625" style="34" customWidth="1"/>
    <col min="5" max="5" width="15.5703125" style="35" customWidth="1"/>
    <col min="6" max="6" width="53.42578125" style="36" customWidth="1"/>
    <col min="7" max="7" width="15.5703125" style="33" customWidth="1"/>
    <col min="8" max="8" width="17.140625" style="37" customWidth="1"/>
    <col min="9" max="9" width="57.140625" style="38" customWidth="1"/>
    <col min="10" max="10" width="15.85546875" style="39" customWidth="1"/>
    <col min="11" max="11" width="13.7109375" style="39" customWidth="1"/>
    <col min="12" max="12" width="18.42578125" style="39" customWidth="1"/>
    <col min="13" max="13" width="19.5703125" style="77" customWidth="1"/>
    <col min="14" max="14" width="20.28515625" style="77" customWidth="1"/>
    <col min="15" max="15" width="19.5703125" style="77" customWidth="1"/>
    <col min="17" max="17" width="20.140625" customWidth="1"/>
  </cols>
  <sheetData>
    <row r="1" spans="1:22" ht="102.75" customHeight="1" x14ac:dyDescent="0.25">
      <c r="B1" s="60"/>
      <c r="C1" s="60"/>
      <c r="D1" s="206" t="s">
        <v>72</v>
      </c>
      <c r="E1" s="206"/>
      <c r="F1" s="206"/>
      <c r="G1" s="206"/>
      <c r="H1" s="206"/>
      <c r="I1" s="206"/>
      <c r="J1" s="205" t="s">
        <v>73</v>
      </c>
      <c r="K1" s="205"/>
      <c r="L1" s="205"/>
      <c r="M1" s="205"/>
    </row>
    <row r="2" spans="1:22" ht="2.25" customHeight="1" x14ac:dyDescent="0.3"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22" ht="66" customHeight="1" x14ac:dyDescent="0.25">
      <c r="B3" s="218" t="s">
        <v>54</v>
      </c>
      <c r="C3" s="219" t="s">
        <v>18</v>
      </c>
      <c r="D3" s="220" t="s">
        <v>19</v>
      </c>
      <c r="E3" s="220" t="s">
        <v>20</v>
      </c>
      <c r="F3" s="219" t="s">
        <v>21</v>
      </c>
      <c r="G3" s="219" t="s">
        <v>0</v>
      </c>
      <c r="H3" s="222" t="s">
        <v>22</v>
      </c>
      <c r="I3" s="224" t="s">
        <v>81</v>
      </c>
      <c r="J3" s="225"/>
      <c r="K3" s="225"/>
      <c r="L3" s="225"/>
      <c r="M3" s="179"/>
      <c r="N3" s="109"/>
      <c r="O3" s="109"/>
      <c r="P3" s="110"/>
    </row>
    <row r="4" spans="1:22" ht="52.5" customHeight="1" x14ac:dyDescent="0.25">
      <c r="B4" s="218"/>
      <c r="C4" s="219"/>
      <c r="D4" s="221"/>
      <c r="E4" s="221"/>
      <c r="F4" s="219"/>
      <c r="G4" s="219"/>
      <c r="H4" s="223"/>
      <c r="I4" s="178" t="s">
        <v>14</v>
      </c>
      <c r="J4" s="178">
        <v>2025</v>
      </c>
      <c r="K4" s="178">
        <v>2026</v>
      </c>
      <c r="L4" s="176">
        <v>2027</v>
      </c>
      <c r="M4" s="180"/>
      <c r="N4" s="111"/>
      <c r="O4" s="112"/>
      <c r="P4" s="110"/>
    </row>
    <row r="5" spans="1:22" s="52" customFormat="1" ht="24" customHeight="1" x14ac:dyDescent="0.25">
      <c r="A5" s="114"/>
      <c r="B5" s="237" t="s">
        <v>37</v>
      </c>
      <c r="C5" s="215" t="s">
        <v>108</v>
      </c>
      <c r="D5" s="216"/>
      <c r="E5" s="216"/>
      <c r="F5" s="216"/>
      <c r="G5" s="216"/>
      <c r="H5" s="216"/>
      <c r="I5" s="216"/>
      <c r="J5" s="216"/>
      <c r="K5" s="216"/>
      <c r="L5" s="216"/>
      <c r="M5" s="144"/>
      <c r="N5" s="113"/>
      <c r="O5" s="113"/>
      <c r="P5" s="114"/>
    </row>
    <row r="6" spans="1:22" s="10" customFormat="1" ht="20.65" customHeight="1" x14ac:dyDescent="0.25">
      <c r="A6" s="115"/>
      <c r="B6" s="237"/>
      <c r="C6" s="226"/>
      <c r="D6" s="210" t="s">
        <v>123</v>
      </c>
      <c r="E6" s="207" t="s">
        <v>79</v>
      </c>
      <c r="F6" s="210" t="s">
        <v>117</v>
      </c>
      <c r="G6" s="207" t="s">
        <v>12</v>
      </c>
      <c r="H6" s="27" t="s">
        <v>39</v>
      </c>
      <c r="I6" s="213" t="s">
        <v>29</v>
      </c>
      <c r="J6" s="214"/>
      <c r="K6" s="214"/>
      <c r="L6" s="214"/>
      <c r="M6" s="144"/>
      <c r="N6" s="115"/>
      <c r="O6" s="115"/>
      <c r="P6" s="115"/>
    </row>
    <row r="7" spans="1:22" s="10" customFormat="1" ht="45" customHeight="1" x14ac:dyDescent="0.25">
      <c r="A7" s="115"/>
      <c r="B7" s="237"/>
      <c r="C7" s="226"/>
      <c r="D7" s="211"/>
      <c r="E7" s="208"/>
      <c r="F7" s="211"/>
      <c r="G7" s="208"/>
      <c r="H7" s="31">
        <f>H9+H11+H13</f>
        <v>219115.2</v>
      </c>
      <c r="I7" s="53" t="s">
        <v>109</v>
      </c>
      <c r="J7" s="90">
        <v>68156.100000000006</v>
      </c>
      <c r="K7" s="55">
        <v>72927.100000000006</v>
      </c>
      <c r="L7" s="99">
        <v>78032</v>
      </c>
      <c r="M7" s="145"/>
      <c r="N7" s="116"/>
      <c r="O7" s="117"/>
      <c r="P7" s="77"/>
      <c r="Q7" s="64"/>
      <c r="R7" s="64"/>
      <c r="S7" s="64"/>
      <c r="T7" s="64"/>
      <c r="U7" s="64"/>
      <c r="V7" s="64"/>
    </row>
    <row r="8" spans="1:22" s="10" customFormat="1" ht="20.25" x14ac:dyDescent="0.25">
      <c r="A8" s="115"/>
      <c r="B8" s="237"/>
      <c r="C8" s="226"/>
      <c r="D8" s="211"/>
      <c r="E8" s="208"/>
      <c r="F8" s="211"/>
      <c r="G8" s="208"/>
      <c r="H8" s="59" t="s">
        <v>74</v>
      </c>
      <c r="I8" s="213" t="s">
        <v>25</v>
      </c>
      <c r="J8" s="214"/>
      <c r="K8" s="214"/>
      <c r="L8" s="214"/>
      <c r="M8" s="144"/>
      <c r="N8" s="118"/>
      <c r="O8" s="118"/>
      <c r="P8" s="115"/>
    </row>
    <row r="9" spans="1:22" s="11" customFormat="1" ht="25.15" customHeight="1" x14ac:dyDescent="0.25">
      <c r="A9" s="119"/>
      <c r="B9" s="237"/>
      <c r="C9" s="226"/>
      <c r="D9" s="211"/>
      <c r="E9" s="208"/>
      <c r="F9" s="211"/>
      <c r="G9" s="208"/>
      <c r="H9" s="31">
        <f>J7</f>
        <v>68156.100000000006</v>
      </c>
      <c r="I9" s="53" t="s">
        <v>67</v>
      </c>
      <c r="J9" s="54">
        <v>3000</v>
      </c>
      <c r="K9" s="54">
        <v>3200</v>
      </c>
      <c r="L9" s="184">
        <v>3400</v>
      </c>
      <c r="M9" s="146"/>
      <c r="N9" s="118"/>
      <c r="O9" s="118"/>
      <c r="P9" s="119"/>
    </row>
    <row r="10" spans="1:22" s="11" customFormat="1" ht="20.65" customHeight="1" x14ac:dyDescent="0.25">
      <c r="A10" s="119"/>
      <c r="B10" s="237"/>
      <c r="C10" s="226"/>
      <c r="D10" s="211"/>
      <c r="E10" s="208"/>
      <c r="F10" s="211"/>
      <c r="G10" s="208"/>
      <c r="H10" s="59" t="s">
        <v>75</v>
      </c>
      <c r="I10" s="213" t="s">
        <v>28</v>
      </c>
      <c r="J10" s="214"/>
      <c r="K10" s="214"/>
      <c r="L10" s="214"/>
      <c r="M10" s="144"/>
      <c r="N10" s="118"/>
      <c r="O10" s="118"/>
      <c r="P10" s="119"/>
    </row>
    <row r="11" spans="1:22" s="10" customFormat="1" ht="38.65" customHeight="1" x14ac:dyDescent="0.25">
      <c r="A11" s="115"/>
      <c r="B11" s="237"/>
      <c r="C11" s="226"/>
      <c r="D11" s="211"/>
      <c r="E11" s="208"/>
      <c r="F11" s="211"/>
      <c r="G11" s="208"/>
      <c r="H11" s="31">
        <f>K7</f>
        <v>72927.100000000006</v>
      </c>
      <c r="I11" s="53" t="s">
        <v>2</v>
      </c>
      <c r="J11" s="182">
        <f>J7/J9*1000</f>
        <v>22718.7</v>
      </c>
      <c r="K11" s="182">
        <f>K7/K9*1000</f>
        <v>22789.718750000004</v>
      </c>
      <c r="L11" s="183">
        <f>L7/L9*1000</f>
        <v>22950.588235294115</v>
      </c>
      <c r="M11" s="145"/>
      <c r="N11" s="120"/>
      <c r="O11" s="120"/>
      <c r="P11" s="115"/>
    </row>
    <row r="12" spans="1:22" s="11" customFormat="1" ht="20.25" x14ac:dyDescent="0.25">
      <c r="A12" s="119"/>
      <c r="B12" s="237"/>
      <c r="C12" s="226"/>
      <c r="D12" s="211"/>
      <c r="E12" s="208"/>
      <c r="F12" s="211"/>
      <c r="G12" s="208"/>
      <c r="H12" s="93" t="s">
        <v>76</v>
      </c>
      <c r="I12" s="213" t="s">
        <v>27</v>
      </c>
      <c r="J12" s="214"/>
      <c r="K12" s="214"/>
      <c r="L12" s="214"/>
      <c r="M12" s="144"/>
      <c r="N12" s="118"/>
      <c r="O12" s="118"/>
      <c r="P12" s="119"/>
    </row>
    <row r="13" spans="1:22" s="12" customFormat="1" ht="59.25" customHeight="1" x14ac:dyDescent="0.25">
      <c r="A13" s="121"/>
      <c r="B13" s="237"/>
      <c r="C13" s="226"/>
      <c r="D13" s="212"/>
      <c r="E13" s="209"/>
      <c r="F13" s="212"/>
      <c r="G13" s="209"/>
      <c r="H13" s="55">
        <f>L7</f>
        <v>78032</v>
      </c>
      <c r="I13" s="53" t="s">
        <v>17</v>
      </c>
      <c r="J13" s="30">
        <v>100</v>
      </c>
      <c r="K13" s="30">
        <v>100</v>
      </c>
      <c r="L13" s="66">
        <v>100</v>
      </c>
      <c r="M13" s="147"/>
      <c r="N13" s="120"/>
      <c r="O13" s="120"/>
      <c r="P13" s="121"/>
    </row>
    <row r="14" spans="1:22" s="10" customFormat="1" ht="20.65" customHeight="1" x14ac:dyDescent="0.25">
      <c r="A14" s="115"/>
      <c r="B14" s="237"/>
      <c r="C14" s="226"/>
      <c r="D14" s="210" t="s">
        <v>145</v>
      </c>
      <c r="E14" s="207" t="s">
        <v>79</v>
      </c>
      <c r="F14" s="210" t="s">
        <v>60</v>
      </c>
      <c r="G14" s="207" t="s">
        <v>12</v>
      </c>
      <c r="H14" s="27" t="s">
        <v>39</v>
      </c>
      <c r="I14" s="213" t="s">
        <v>29</v>
      </c>
      <c r="J14" s="214"/>
      <c r="K14" s="214"/>
      <c r="L14" s="214"/>
      <c r="M14" s="144"/>
      <c r="N14" s="115"/>
      <c r="O14" s="115"/>
      <c r="P14" s="115"/>
    </row>
    <row r="15" spans="1:22" s="10" customFormat="1" ht="45" customHeight="1" x14ac:dyDescent="0.25">
      <c r="A15" s="115"/>
      <c r="B15" s="237"/>
      <c r="C15" s="226"/>
      <c r="D15" s="211"/>
      <c r="E15" s="208"/>
      <c r="F15" s="211"/>
      <c r="G15" s="208"/>
      <c r="H15" s="31">
        <f>H17+H19+H21</f>
        <v>79109.100000000006</v>
      </c>
      <c r="I15" s="53" t="s">
        <v>109</v>
      </c>
      <c r="J15" s="90">
        <v>24607</v>
      </c>
      <c r="K15" s="55">
        <v>26329.5</v>
      </c>
      <c r="L15" s="99">
        <v>28172.6</v>
      </c>
      <c r="M15" s="145"/>
      <c r="N15" s="116"/>
      <c r="O15" s="117"/>
      <c r="P15" s="77"/>
      <c r="Q15" s="64"/>
      <c r="R15" s="64"/>
      <c r="S15" s="64"/>
      <c r="T15" s="64"/>
      <c r="U15" s="64"/>
      <c r="V15" s="64"/>
    </row>
    <row r="16" spans="1:22" s="10" customFormat="1" ht="20.25" x14ac:dyDescent="0.25">
      <c r="A16" s="115"/>
      <c r="B16" s="237"/>
      <c r="C16" s="226"/>
      <c r="D16" s="211"/>
      <c r="E16" s="208"/>
      <c r="F16" s="211"/>
      <c r="G16" s="208"/>
      <c r="H16" s="59" t="s">
        <v>74</v>
      </c>
      <c r="I16" s="213" t="s">
        <v>25</v>
      </c>
      <c r="J16" s="214"/>
      <c r="K16" s="214"/>
      <c r="L16" s="214"/>
      <c r="M16" s="144"/>
      <c r="N16" s="118"/>
      <c r="O16" s="118"/>
      <c r="P16" s="115"/>
    </row>
    <row r="17" spans="1:22" s="11" customFormat="1" ht="25.15" customHeight="1" x14ac:dyDescent="0.25">
      <c r="A17" s="119"/>
      <c r="B17" s="237"/>
      <c r="C17" s="226"/>
      <c r="D17" s="211"/>
      <c r="E17" s="208"/>
      <c r="F17" s="211"/>
      <c r="G17" s="208"/>
      <c r="H17" s="31">
        <f>J15</f>
        <v>24607</v>
      </c>
      <c r="I17" s="53" t="s">
        <v>67</v>
      </c>
      <c r="J17" s="185">
        <v>23000</v>
      </c>
      <c r="K17" s="185">
        <v>24000</v>
      </c>
      <c r="L17" s="184">
        <v>25000</v>
      </c>
      <c r="M17" s="146"/>
      <c r="N17" s="118"/>
      <c r="O17" s="118"/>
      <c r="P17" s="119"/>
    </row>
    <row r="18" spans="1:22" s="11" customFormat="1" ht="20.65" customHeight="1" x14ac:dyDescent="0.25">
      <c r="A18" s="119"/>
      <c r="B18" s="237"/>
      <c r="C18" s="226"/>
      <c r="D18" s="211"/>
      <c r="E18" s="208"/>
      <c r="F18" s="211"/>
      <c r="G18" s="208"/>
      <c r="H18" s="59" t="s">
        <v>75</v>
      </c>
      <c r="I18" s="213" t="s">
        <v>28</v>
      </c>
      <c r="J18" s="214"/>
      <c r="K18" s="214"/>
      <c r="L18" s="214"/>
      <c r="M18" s="144"/>
      <c r="N18" s="118"/>
      <c r="O18" s="118"/>
      <c r="P18" s="119"/>
    </row>
    <row r="19" spans="1:22" s="10" customFormat="1" ht="38.65" customHeight="1" x14ac:dyDescent="0.25">
      <c r="A19" s="115"/>
      <c r="B19" s="237"/>
      <c r="C19" s="226"/>
      <c r="D19" s="211"/>
      <c r="E19" s="208"/>
      <c r="F19" s="211"/>
      <c r="G19" s="208"/>
      <c r="H19" s="31">
        <f>K15</f>
        <v>26329.5</v>
      </c>
      <c r="I19" s="53" t="s">
        <v>2</v>
      </c>
      <c r="J19" s="192">
        <f>J15/J17*1000</f>
        <v>1069.8695652173913</v>
      </c>
      <c r="K19" s="192">
        <f>K15/K17*1000</f>
        <v>1097.0625</v>
      </c>
      <c r="L19" s="193">
        <f>L15/L17*1000</f>
        <v>1126.904</v>
      </c>
      <c r="M19" s="145"/>
      <c r="N19" s="120"/>
      <c r="O19" s="120"/>
      <c r="P19" s="115"/>
    </row>
    <row r="20" spans="1:22" s="11" customFormat="1" ht="20.25" x14ac:dyDescent="0.25">
      <c r="A20" s="119"/>
      <c r="B20" s="237"/>
      <c r="C20" s="226"/>
      <c r="D20" s="211"/>
      <c r="E20" s="208"/>
      <c r="F20" s="211"/>
      <c r="G20" s="208"/>
      <c r="H20" s="93" t="s">
        <v>76</v>
      </c>
      <c r="I20" s="213" t="s">
        <v>27</v>
      </c>
      <c r="J20" s="214"/>
      <c r="K20" s="214"/>
      <c r="L20" s="214"/>
      <c r="M20" s="144"/>
      <c r="N20" s="118"/>
      <c r="O20" s="118"/>
      <c r="P20" s="119"/>
    </row>
    <row r="21" spans="1:22" s="12" customFormat="1" ht="59.25" customHeight="1" x14ac:dyDescent="0.25">
      <c r="A21" s="121"/>
      <c r="B21" s="237"/>
      <c r="C21" s="226"/>
      <c r="D21" s="212"/>
      <c r="E21" s="209"/>
      <c r="F21" s="212"/>
      <c r="G21" s="209"/>
      <c r="H21" s="55">
        <f>L15</f>
        <v>28172.6</v>
      </c>
      <c r="I21" s="53" t="s">
        <v>17</v>
      </c>
      <c r="J21" s="30">
        <v>100</v>
      </c>
      <c r="K21" s="30">
        <v>100</v>
      </c>
      <c r="L21" s="66">
        <v>100</v>
      </c>
      <c r="M21" s="147"/>
      <c r="N21" s="120"/>
      <c r="O21" s="120"/>
      <c r="P21" s="121"/>
    </row>
    <row r="22" spans="1:22" s="10" customFormat="1" ht="20.65" customHeight="1" x14ac:dyDescent="0.25">
      <c r="A22" s="115"/>
      <c r="B22" s="237"/>
      <c r="C22" s="226"/>
      <c r="D22" s="210" t="s">
        <v>118</v>
      </c>
      <c r="E22" s="207" t="s">
        <v>79</v>
      </c>
      <c r="F22" s="210" t="s">
        <v>146</v>
      </c>
      <c r="G22" s="207" t="s">
        <v>12</v>
      </c>
      <c r="H22" s="27" t="s">
        <v>39</v>
      </c>
      <c r="I22" s="213" t="s">
        <v>29</v>
      </c>
      <c r="J22" s="214"/>
      <c r="K22" s="214"/>
      <c r="L22" s="214"/>
      <c r="M22" s="144"/>
      <c r="N22" s="115"/>
      <c r="O22" s="115"/>
      <c r="P22" s="115"/>
    </row>
    <row r="23" spans="1:22" s="10" customFormat="1" ht="45" customHeight="1" x14ac:dyDescent="0.25">
      <c r="A23" s="115"/>
      <c r="B23" s="237"/>
      <c r="C23" s="226"/>
      <c r="D23" s="211"/>
      <c r="E23" s="208"/>
      <c r="F23" s="211"/>
      <c r="G23" s="208"/>
      <c r="H23" s="31">
        <f>H25+H27+H29</f>
        <v>26632.6</v>
      </c>
      <c r="I23" s="53" t="s">
        <v>109</v>
      </c>
      <c r="J23" s="90">
        <v>8284.1</v>
      </c>
      <c r="K23" s="55">
        <v>8864</v>
      </c>
      <c r="L23" s="99">
        <v>9484.5</v>
      </c>
      <c r="M23" s="145"/>
      <c r="N23" s="116"/>
      <c r="O23" s="117"/>
      <c r="P23" s="77"/>
      <c r="Q23" s="64"/>
      <c r="R23" s="64"/>
      <c r="S23" s="64"/>
      <c r="T23" s="64"/>
      <c r="U23" s="64"/>
      <c r="V23" s="64"/>
    </row>
    <row r="24" spans="1:22" s="10" customFormat="1" ht="20.25" x14ac:dyDescent="0.25">
      <c r="A24" s="115"/>
      <c r="B24" s="237"/>
      <c r="C24" s="226"/>
      <c r="D24" s="211"/>
      <c r="E24" s="208"/>
      <c r="F24" s="211"/>
      <c r="G24" s="208"/>
      <c r="H24" s="59" t="s">
        <v>74</v>
      </c>
      <c r="I24" s="213" t="s">
        <v>25</v>
      </c>
      <c r="J24" s="214"/>
      <c r="K24" s="214"/>
      <c r="L24" s="214"/>
      <c r="M24" s="144"/>
      <c r="N24" s="118"/>
      <c r="O24" s="118"/>
      <c r="P24" s="115"/>
    </row>
    <row r="25" spans="1:22" s="11" customFormat="1" ht="25.15" customHeight="1" x14ac:dyDescent="0.25">
      <c r="A25" s="119"/>
      <c r="B25" s="237"/>
      <c r="C25" s="226"/>
      <c r="D25" s="211"/>
      <c r="E25" s="208"/>
      <c r="F25" s="211"/>
      <c r="G25" s="208"/>
      <c r="H25" s="31">
        <f>J23</f>
        <v>8284.1</v>
      </c>
      <c r="I25" s="53" t="s">
        <v>67</v>
      </c>
      <c r="J25" s="54">
        <v>3000</v>
      </c>
      <c r="K25" s="54">
        <v>3100</v>
      </c>
      <c r="L25" s="184">
        <v>3200</v>
      </c>
      <c r="M25" s="146"/>
      <c r="N25" s="118"/>
      <c r="O25" s="118"/>
      <c r="P25" s="119"/>
    </row>
    <row r="26" spans="1:22" s="11" customFormat="1" ht="20.65" customHeight="1" x14ac:dyDescent="0.25">
      <c r="A26" s="119"/>
      <c r="B26" s="237"/>
      <c r="C26" s="226"/>
      <c r="D26" s="211"/>
      <c r="E26" s="208"/>
      <c r="F26" s="211"/>
      <c r="G26" s="208"/>
      <c r="H26" s="59" t="s">
        <v>75</v>
      </c>
      <c r="I26" s="213" t="s">
        <v>28</v>
      </c>
      <c r="J26" s="214"/>
      <c r="K26" s="214"/>
      <c r="L26" s="214"/>
      <c r="M26" s="144"/>
      <c r="N26" s="118"/>
      <c r="O26" s="118"/>
      <c r="P26" s="119"/>
    </row>
    <row r="27" spans="1:22" s="10" customFormat="1" ht="38.65" customHeight="1" x14ac:dyDescent="0.25">
      <c r="A27" s="115"/>
      <c r="B27" s="237"/>
      <c r="C27" s="226"/>
      <c r="D27" s="211"/>
      <c r="E27" s="208"/>
      <c r="F27" s="211"/>
      <c r="G27" s="208"/>
      <c r="H27" s="31">
        <f>K23</f>
        <v>8864</v>
      </c>
      <c r="I27" s="53" t="s">
        <v>2</v>
      </c>
      <c r="J27" s="182">
        <f>J23/J25*1000</f>
        <v>2761.3666666666668</v>
      </c>
      <c r="K27" s="182">
        <f>K23/K25*1000</f>
        <v>2859.3548387096776</v>
      </c>
      <c r="L27" s="183">
        <f>L23/L25*1000</f>
        <v>2963.90625</v>
      </c>
      <c r="M27" s="145"/>
      <c r="N27" s="120"/>
      <c r="O27" s="120"/>
      <c r="P27" s="115"/>
    </row>
    <row r="28" spans="1:22" s="11" customFormat="1" ht="20.25" x14ac:dyDescent="0.25">
      <c r="A28" s="119"/>
      <c r="B28" s="237"/>
      <c r="C28" s="226"/>
      <c r="D28" s="211"/>
      <c r="E28" s="208"/>
      <c r="F28" s="211"/>
      <c r="G28" s="208"/>
      <c r="H28" s="93" t="s">
        <v>76</v>
      </c>
      <c r="I28" s="213" t="s">
        <v>27</v>
      </c>
      <c r="J28" s="214"/>
      <c r="K28" s="214"/>
      <c r="L28" s="214"/>
      <c r="M28" s="144"/>
      <c r="N28" s="118"/>
      <c r="O28" s="118"/>
      <c r="P28" s="119"/>
    </row>
    <row r="29" spans="1:22" s="12" customFormat="1" ht="61.5" customHeight="1" x14ac:dyDescent="0.25">
      <c r="A29" s="121"/>
      <c r="B29" s="237"/>
      <c r="C29" s="226"/>
      <c r="D29" s="212"/>
      <c r="E29" s="209"/>
      <c r="F29" s="212"/>
      <c r="G29" s="209"/>
      <c r="H29" s="55">
        <f>L23</f>
        <v>9484.5</v>
      </c>
      <c r="I29" s="53" t="s">
        <v>17</v>
      </c>
      <c r="J29" s="30">
        <v>100</v>
      </c>
      <c r="K29" s="30">
        <v>100</v>
      </c>
      <c r="L29" s="66">
        <v>100</v>
      </c>
      <c r="M29" s="147"/>
      <c r="N29" s="120"/>
      <c r="O29" s="120"/>
      <c r="P29" s="121"/>
    </row>
    <row r="30" spans="1:22" s="56" customFormat="1" ht="21" customHeight="1" x14ac:dyDescent="0.25">
      <c r="A30" s="122"/>
      <c r="B30" s="237"/>
      <c r="C30" s="226"/>
      <c r="D30" s="210" t="s">
        <v>122</v>
      </c>
      <c r="E30" s="207" t="s">
        <v>79</v>
      </c>
      <c r="F30" s="210" t="s">
        <v>48</v>
      </c>
      <c r="G30" s="207" t="s">
        <v>1</v>
      </c>
      <c r="H30" s="31" t="s">
        <v>40</v>
      </c>
      <c r="I30" s="213" t="s">
        <v>24</v>
      </c>
      <c r="J30" s="214"/>
      <c r="K30" s="214"/>
      <c r="L30" s="214"/>
      <c r="M30" s="144"/>
      <c r="N30" s="118"/>
      <c r="O30" s="118"/>
      <c r="P30" s="122"/>
    </row>
    <row r="31" spans="1:22" s="56" customFormat="1" ht="42.6" customHeight="1" x14ac:dyDescent="0.35">
      <c r="A31" s="122"/>
      <c r="B31" s="237"/>
      <c r="C31" s="226"/>
      <c r="D31" s="211"/>
      <c r="E31" s="208"/>
      <c r="F31" s="211"/>
      <c r="G31" s="208"/>
      <c r="H31" s="31">
        <f>H33+H35+H37</f>
        <v>18419.2</v>
      </c>
      <c r="I31" s="53" t="s">
        <v>45</v>
      </c>
      <c r="J31" s="55">
        <v>5729.3</v>
      </c>
      <c r="K31" s="55">
        <v>6130.4</v>
      </c>
      <c r="L31" s="99">
        <v>6559.5</v>
      </c>
      <c r="M31" s="145"/>
      <c r="N31" s="116"/>
      <c r="O31" s="116"/>
      <c r="P31" s="122"/>
      <c r="Q31" s="94"/>
    </row>
    <row r="32" spans="1:22" s="56" customFormat="1" ht="20.25" x14ac:dyDescent="0.25">
      <c r="A32" s="122"/>
      <c r="B32" s="237"/>
      <c r="C32" s="226"/>
      <c r="D32" s="211"/>
      <c r="E32" s="208"/>
      <c r="F32" s="211"/>
      <c r="G32" s="208"/>
      <c r="H32" s="59" t="s">
        <v>74</v>
      </c>
      <c r="I32" s="213" t="s">
        <v>25</v>
      </c>
      <c r="J32" s="214"/>
      <c r="K32" s="214"/>
      <c r="L32" s="214"/>
      <c r="M32" s="145"/>
      <c r="N32" s="118"/>
      <c r="O32" s="118"/>
      <c r="P32" s="122"/>
    </row>
    <row r="33" spans="1:16" s="56" customFormat="1" ht="20.25" x14ac:dyDescent="0.25">
      <c r="A33" s="122"/>
      <c r="B33" s="237"/>
      <c r="C33" s="226"/>
      <c r="D33" s="211"/>
      <c r="E33" s="208"/>
      <c r="F33" s="211"/>
      <c r="G33" s="208"/>
      <c r="H33" s="31">
        <f>J31</f>
        <v>5729.3</v>
      </c>
      <c r="I33" s="53" t="s">
        <v>61</v>
      </c>
      <c r="J33" s="54">
        <v>1100</v>
      </c>
      <c r="K33" s="54">
        <v>1200</v>
      </c>
      <c r="L33" s="65">
        <v>1300</v>
      </c>
      <c r="M33" s="147"/>
      <c r="N33" s="118"/>
      <c r="O33" s="118"/>
      <c r="P33" s="122"/>
    </row>
    <row r="34" spans="1:16" s="56" customFormat="1" ht="20.25" x14ac:dyDescent="0.25">
      <c r="A34" s="122"/>
      <c r="B34" s="237"/>
      <c r="C34" s="226"/>
      <c r="D34" s="211"/>
      <c r="E34" s="208"/>
      <c r="F34" s="211"/>
      <c r="G34" s="208"/>
      <c r="H34" s="59" t="s">
        <v>75</v>
      </c>
      <c r="I34" s="213" t="s">
        <v>28</v>
      </c>
      <c r="J34" s="214"/>
      <c r="K34" s="214"/>
      <c r="L34" s="214"/>
      <c r="M34" s="145"/>
      <c r="N34" s="118"/>
      <c r="O34" s="118"/>
      <c r="P34" s="122"/>
    </row>
    <row r="35" spans="1:16" s="56" customFormat="1" ht="20.25" x14ac:dyDescent="0.25">
      <c r="A35" s="122"/>
      <c r="B35" s="237"/>
      <c r="C35" s="226"/>
      <c r="D35" s="211"/>
      <c r="E35" s="208"/>
      <c r="F35" s="211"/>
      <c r="G35" s="208"/>
      <c r="H35" s="31">
        <f>K31</f>
        <v>6130.4</v>
      </c>
      <c r="I35" s="53" t="s">
        <v>3</v>
      </c>
      <c r="J35" s="182">
        <f>J31/J33*1000</f>
        <v>5208.454545454545</v>
      </c>
      <c r="K35" s="182">
        <f>K31/K33*1000</f>
        <v>5108.6666666666661</v>
      </c>
      <c r="L35" s="183">
        <f>L31/L33*1000</f>
        <v>5045.7692307692305</v>
      </c>
      <c r="M35" s="145"/>
      <c r="N35" s="118"/>
      <c r="O35" s="118"/>
      <c r="P35" s="122"/>
    </row>
    <row r="36" spans="1:16" s="56" customFormat="1" ht="20.25" x14ac:dyDescent="0.25">
      <c r="A36" s="122"/>
      <c r="B36" s="237"/>
      <c r="C36" s="226"/>
      <c r="D36" s="211"/>
      <c r="E36" s="208"/>
      <c r="F36" s="211"/>
      <c r="G36" s="208"/>
      <c r="H36" s="93" t="s">
        <v>76</v>
      </c>
      <c r="I36" s="213" t="s">
        <v>27</v>
      </c>
      <c r="J36" s="214"/>
      <c r="K36" s="214"/>
      <c r="L36" s="214"/>
      <c r="M36" s="145"/>
      <c r="N36" s="118"/>
      <c r="O36" s="118"/>
      <c r="P36" s="122"/>
    </row>
    <row r="37" spans="1:16" s="56" customFormat="1" ht="82.5" customHeight="1" x14ac:dyDescent="0.25">
      <c r="A37" s="122"/>
      <c r="B37" s="237"/>
      <c r="C37" s="226"/>
      <c r="D37" s="212"/>
      <c r="E37" s="209"/>
      <c r="F37" s="212"/>
      <c r="G37" s="209"/>
      <c r="H37" s="55">
        <f>L31</f>
        <v>6559.5</v>
      </c>
      <c r="I37" s="53" t="s">
        <v>130</v>
      </c>
      <c r="J37" s="30">
        <v>100</v>
      </c>
      <c r="K37" s="30">
        <v>100</v>
      </c>
      <c r="L37" s="66">
        <v>100</v>
      </c>
      <c r="M37" s="147"/>
      <c r="N37" s="118"/>
      <c r="O37" s="118"/>
      <c r="P37" s="122"/>
    </row>
    <row r="38" spans="1:16" s="1" customFormat="1" ht="21" customHeight="1" x14ac:dyDescent="0.25">
      <c r="A38" s="124"/>
      <c r="B38" s="237"/>
      <c r="C38" s="226"/>
      <c r="D38" s="233" t="s">
        <v>147</v>
      </c>
      <c r="E38" s="207" t="s">
        <v>79</v>
      </c>
      <c r="F38" s="233" t="s">
        <v>48</v>
      </c>
      <c r="G38" s="227" t="s">
        <v>1</v>
      </c>
      <c r="H38" s="174" t="s">
        <v>39</v>
      </c>
      <c r="I38" s="230" t="s">
        <v>24</v>
      </c>
      <c r="J38" s="231"/>
      <c r="K38" s="231"/>
      <c r="L38" s="231"/>
      <c r="M38" s="148"/>
      <c r="N38" s="123"/>
      <c r="O38" s="123"/>
      <c r="P38" s="124"/>
    </row>
    <row r="39" spans="1:16" s="1" customFormat="1" ht="78" customHeight="1" x14ac:dyDescent="0.25">
      <c r="A39" s="124"/>
      <c r="B39" s="237"/>
      <c r="C39" s="226"/>
      <c r="D39" s="234"/>
      <c r="E39" s="208"/>
      <c r="F39" s="234"/>
      <c r="G39" s="228"/>
      <c r="H39" s="174">
        <f>H41+H43+H45</f>
        <v>9141.2999999999993</v>
      </c>
      <c r="I39" s="169" t="s">
        <v>36</v>
      </c>
      <c r="J39" s="20">
        <v>2843.4</v>
      </c>
      <c r="K39" s="20">
        <v>3042.5</v>
      </c>
      <c r="L39" s="181">
        <v>3255.4</v>
      </c>
      <c r="M39" s="148"/>
      <c r="N39" s="125"/>
      <c r="O39" s="125"/>
      <c r="P39" s="124"/>
    </row>
    <row r="40" spans="1:16" s="1" customFormat="1" ht="20.25" x14ac:dyDescent="0.25">
      <c r="A40" s="124"/>
      <c r="B40" s="237"/>
      <c r="C40" s="226"/>
      <c r="D40" s="234"/>
      <c r="E40" s="208"/>
      <c r="F40" s="234"/>
      <c r="G40" s="228"/>
      <c r="H40" s="59" t="s">
        <v>74</v>
      </c>
      <c r="I40" s="230" t="s">
        <v>30</v>
      </c>
      <c r="J40" s="231"/>
      <c r="K40" s="231"/>
      <c r="L40" s="231"/>
      <c r="M40" s="148"/>
      <c r="N40" s="123"/>
      <c r="O40" s="123"/>
      <c r="P40" s="124"/>
    </row>
    <row r="41" spans="1:16" s="1" customFormat="1" ht="75" x14ac:dyDescent="0.25">
      <c r="A41" s="124"/>
      <c r="B41" s="237"/>
      <c r="C41" s="226"/>
      <c r="D41" s="234"/>
      <c r="E41" s="208"/>
      <c r="F41" s="234"/>
      <c r="G41" s="228"/>
      <c r="H41" s="174">
        <f>J39</f>
        <v>2843.4</v>
      </c>
      <c r="I41" s="169" t="s">
        <v>95</v>
      </c>
      <c r="J41" s="170" t="s">
        <v>96</v>
      </c>
      <c r="K41" s="170" t="s">
        <v>97</v>
      </c>
      <c r="L41" s="95" t="s">
        <v>98</v>
      </c>
      <c r="M41" s="149"/>
      <c r="N41" s="123"/>
      <c r="O41" s="123"/>
      <c r="P41" s="124"/>
    </row>
    <row r="42" spans="1:16" s="1" customFormat="1" ht="20.25" x14ac:dyDescent="0.25">
      <c r="A42" s="124"/>
      <c r="B42" s="237"/>
      <c r="C42" s="226"/>
      <c r="D42" s="234"/>
      <c r="E42" s="208"/>
      <c r="F42" s="234"/>
      <c r="G42" s="228"/>
      <c r="H42" s="59" t="s">
        <v>75</v>
      </c>
      <c r="I42" s="230" t="s">
        <v>28</v>
      </c>
      <c r="J42" s="231"/>
      <c r="K42" s="231"/>
      <c r="L42" s="232"/>
      <c r="M42" s="148"/>
      <c r="N42" s="123"/>
      <c r="O42" s="123"/>
      <c r="P42" s="124"/>
    </row>
    <row r="43" spans="1:16" s="1" customFormat="1" ht="20.25" x14ac:dyDescent="0.25">
      <c r="A43" s="124"/>
      <c r="B43" s="237"/>
      <c r="C43" s="226"/>
      <c r="D43" s="234"/>
      <c r="E43" s="208"/>
      <c r="F43" s="234"/>
      <c r="G43" s="228"/>
      <c r="H43" s="174">
        <f>K39</f>
        <v>3042.5</v>
      </c>
      <c r="I43" s="169" t="s">
        <v>3</v>
      </c>
      <c r="J43" s="196">
        <f>J39/560*1000</f>
        <v>5077.5000000000009</v>
      </c>
      <c r="K43" s="196">
        <f>K39/570*1000</f>
        <v>5337.7192982456136</v>
      </c>
      <c r="L43" s="196">
        <f>L39/580*1000</f>
        <v>5612.7586206896558</v>
      </c>
      <c r="M43" s="148"/>
      <c r="N43" s="123"/>
      <c r="O43" s="123"/>
      <c r="P43" s="124"/>
    </row>
    <row r="44" spans="1:16" s="1" customFormat="1" ht="20.25" x14ac:dyDescent="0.25">
      <c r="A44" s="124"/>
      <c r="B44" s="237"/>
      <c r="C44" s="226"/>
      <c r="D44" s="234"/>
      <c r="E44" s="208"/>
      <c r="F44" s="234"/>
      <c r="G44" s="228"/>
      <c r="H44" s="93" t="s">
        <v>76</v>
      </c>
      <c r="I44" s="230" t="s">
        <v>31</v>
      </c>
      <c r="J44" s="231"/>
      <c r="K44" s="231"/>
      <c r="L44" s="232"/>
      <c r="M44" s="148"/>
      <c r="N44" s="123"/>
      <c r="O44" s="123"/>
      <c r="P44" s="124"/>
    </row>
    <row r="45" spans="1:16" s="1" customFormat="1" ht="56.25" x14ac:dyDescent="0.25">
      <c r="A45" s="124"/>
      <c r="B45" s="237"/>
      <c r="C45" s="226"/>
      <c r="D45" s="235"/>
      <c r="E45" s="209"/>
      <c r="F45" s="235"/>
      <c r="G45" s="229"/>
      <c r="H45" s="20">
        <f>L39</f>
        <v>3255.4</v>
      </c>
      <c r="I45" s="169" t="s">
        <v>131</v>
      </c>
      <c r="J45" s="19">
        <v>100</v>
      </c>
      <c r="K45" s="19">
        <v>100</v>
      </c>
      <c r="L45" s="67">
        <v>100</v>
      </c>
      <c r="M45" s="149"/>
      <c r="N45" s="123"/>
      <c r="O45" s="123"/>
      <c r="P45" s="124"/>
    </row>
    <row r="46" spans="1:16" s="1" customFormat="1" ht="21" customHeight="1" x14ac:dyDescent="0.25">
      <c r="A46" s="124"/>
      <c r="B46" s="237"/>
      <c r="C46" s="226"/>
      <c r="D46" s="233" t="s">
        <v>148</v>
      </c>
      <c r="E46" s="207" t="s">
        <v>79</v>
      </c>
      <c r="F46" s="233" t="s">
        <v>48</v>
      </c>
      <c r="G46" s="227" t="s">
        <v>1</v>
      </c>
      <c r="H46" s="174" t="s">
        <v>41</v>
      </c>
      <c r="I46" s="96" t="s">
        <v>24</v>
      </c>
      <c r="J46" s="21"/>
      <c r="K46" s="21"/>
      <c r="L46" s="68"/>
      <c r="M46" s="148"/>
      <c r="N46" s="123"/>
      <c r="O46" s="123"/>
      <c r="P46" s="124"/>
    </row>
    <row r="47" spans="1:16" s="1" customFormat="1" ht="56.25" x14ac:dyDescent="0.25">
      <c r="A47" s="124"/>
      <c r="B47" s="237"/>
      <c r="C47" s="226"/>
      <c r="D47" s="234"/>
      <c r="E47" s="208"/>
      <c r="F47" s="234"/>
      <c r="G47" s="228"/>
      <c r="H47" s="174">
        <f>H49+H51+H53</f>
        <v>8129.2</v>
      </c>
      <c r="I47" s="169" t="s">
        <v>32</v>
      </c>
      <c r="J47" s="20">
        <v>2528.6</v>
      </c>
      <c r="K47" s="20">
        <v>2705.6</v>
      </c>
      <c r="L47" s="181">
        <v>2895</v>
      </c>
      <c r="M47" s="148"/>
      <c r="N47" s="125"/>
      <c r="O47" s="125"/>
      <c r="P47" s="124"/>
    </row>
    <row r="48" spans="1:16" s="1" customFormat="1" ht="20.25" x14ac:dyDescent="0.25">
      <c r="A48" s="124"/>
      <c r="B48" s="237"/>
      <c r="C48" s="226"/>
      <c r="D48" s="234"/>
      <c r="E48" s="208"/>
      <c r="F48" s="234"/>
      <c r="G48" s="228"/>
      <c r="H48" s="59" t="s">
        <v>74</v>
      </c>
      <c r="I48" s="230" t="s">
        <v>25</v>
      </c>
      <c r="J48" s="231"/>
      <c r="K48" s="231"/>
      <c r="L48" s="232"/>
      <c r="M48" s="148"/>
      <c r="N48" s="123"/>
      <c r="O48" s="123"/>
      <c r="P48" s="124"/>
    </row>
    <row r="49" spans="1:16" s="1" customFormat="1" ht="75" x14ac:dyDescent="0.25">
      <c r="A49" s="124"/>
      <c r="B49" s="237"/>
      <c r="C49" s="226"/>
      <c r="D49" s="234"/>
      <c r="E49" s="208"/>
      <c r="F49" s="234"/>
      <c r="G49" s="228"/>
      <c r="H49" s="174">
        <f>J47</f>
        <v>2528.6</v>
      </c>
      <c r="I49" s="169" t="s">
        <v>95</v>
      </c>
      <c r="J49" s="170" t="s">
        <v>99</v>
      </c>
      <c r="K49" s="170" t="s">
        <v>100</v>
      </c>
      <c r="L49" s="95" t="s">
        <v>101</v>
      </c>
      <c r="M49" s="149"/>
      <c r="N49" s="123"/>
      <c r="O49" s="123"/>
      <c r="P49" s="124"/>
    </row>
    <row r="50" spans="1:16" s="1" customFormat="1" ht="20.25" x14ac:dyDescent="0.25">
      <c r="A50" s="124"/>
      <c r="B50" s="237"/>
      <c r="C50" s="226"/>
      <c r="D50" s="234"/>
      <c r="E50" s="208"/>
      <c r="F50" s="234"/>
      <c r="G50" s="228"/>
      <c r="H50" s="59" t="s">
        <v>75</v>
      </c>
      <c r="I50" s="230" t="s">
        <v>28</v>
      </c>
      <c r="J50" s="231"/>
      <c r="K50" s="231"/>
      <c r="L50" s="232"/>
      <c r="M50" s="148"/>
      <c r="N50" s="123"/>
      <c r="O50" s="123"/>
      <c r="P50" s="124"/>
    </row>
    <row r="51" spans="1:16" s="1" customFormat="1" ht="20.25" x14ac:dyDescent="0.25">
      <c r="A51" s="124"/>
      <c r="B51" s="237"/>
      <c r="C51" s="226"/>
      <c r="D51" s="234"/>
      <c r="E51" s="208"/>
      <c r="F51" s="234"/>
      <c r="G51" s="228"/>
      <c r="H51" s="174">
        <f>K47</f>
        <v>2705.6</v>
      </c>
      <c r="I51" s="169" t="s">
        <v>3</v>
      </c>
      <c r="J51" s="196">
        <f>J47/425*1000</f>
        <v>5949.6470588235288</v>
      </c>
      <c r="K51" s="196">
        <f>K47/430*1000</f>
        <v>6292.0930232558139</v>
      </c>
      <c r="L51" s="196">
        <f>L47/435*1000</f>
        <v>6655.1724137931033</v>
      </c>
      <c r="M51" s="148"/>
      <c r="N51" s="123"/>
      <c r="O51" s="123"/>
      <c r="P51" s="124"/>
    </row>
    <row r="52" spans="1:16" s="1" customFormat="1" ht="20.25" x14ac:dyDescent="0.25">
      <c r="A52" s="124"/>
      <c r="B52" s="237"/>
      <c r="C52" s="226"/>
      <c r="D52" s="234"/>
      <c r="E52" s="208"/>
      <c r="F52" s="234"/>
      <c r="G52" s="228"/>
      <c r="H52" s="93" t="s">
        <v>76</v>
      </c>
      <c r="I52" s="230" t="s">
        <v>27</v>
      </c>
      <c r="J52" s="231"/>
      <c r="K52" s="231"/>
      <c r="L52" s="232"/>
      <c r="M52" s="148"/>
      <c r="N52" s="123"/>
      <c r="O52" s="123"/>
      <c r="P52" s="124"/>
    </row>
    <row r="53" spans="1:16" s="1" customFormat="1" ht="56.25" x14ac:dyDescent="0.25">
      <c r="A53" s="124"/>
      <c r="B53" s="237"/>
      <c r="C53" s="226"/>
      <c r="D53" s="235"/>
      <c r="E53" s="209"/>
      <c r="F53" s="235"/>
      <c r="G53" s="229"/>
      <c r="H53" s="20">
        <f>L47</f>
        <v>2895</v>
      </c>
      <c r="I53" s="169" t="s">
        <v>132</v>
      </c>
      <c r="J53" s="19">
        <v>100</v>
      </c>
      <c r="K53" s="19">
        <v>100</v>
      </c>
      <c r="L53" s="67">
        <v>100</v>
      </c>
      <c r="M53" s="149"/>
      <c r="N53" s="123"/>
      <c r="O53" s="123"/>
      <c r="P53" s="124"/>
    </row>
    <row r="54" spans="1:16" s="1" customFormat="1" ht="21" customHeight="1" x14ac:dyDescent="0.25">
      <c r="A54" s="124"/>
      <c r="B54" s="237"/>
      <c r="C54" s="172"/>
      <c r="D54" s="233" t="s">
        <v>119</v>
      </c>
      <c r="E54" s="207" t="s">
        <v>79</v>
      </c>
      <c r="F54" s="233" t="s">
        <v>48</v>
      </c>
      <c r="G54" s="227" t="s">
        <v>12</v>
      </c>
      <c r="H54" s="174" t="s">
        <v>42</v>
      </c>
      <c r="I54" s="230" t="s">
        <v>29</v>
      </c>
      <c r="J54" s="231"/>
      <c r="K54" s="231"/>
      <c r="L54" s="232"/>
      <c r="M54" s="148"/>
      <c r="N54" s="123"/>
      <c r="O54" s="123"/>
      <c r="P54" s="124"/>
    </row>
    <row r="55" spans="1:16" s="1" customFormat="1" ht="56.25" x14ac:dyDescent="0.25">
      <c r="A55" s="124"/>
      <c r="B55" s="237"/>
      <c r="C55" s="172"/>
      <c r="D55" s="234"/>
      <c r="E55" s="208"/>
      <c r="F55" s="234"/>
      <c r="G55" s="228"/>
      <c r="H55" s="174">
        <f>H57+H59+H61</f>
        <v>5471.6</v>
      </c>
      <c r="I55" s="169" t="s">
        <v>59</v>
      </c>
      <c r="J55" s="20">
        <v>1701.9</v>
      </c>
      <c r="K55" s="20">
        <v>1821.1</v>
      </c>
      <c r="L55" s="181">
        <v>1948.6</v>
      </c>
      <c r="M55" s="148"/>
      <c r="N55" s="125"/>
      <c r="O55" s="125"/>
      <c r="P55" s="124"/>
    </row>
    <row r="56" spans="1:16" s="1" customFormat="1" ht="20.25" x14ac:dyDescent="0.25">
      <c r="A56" s="124"/>
      <c r="B56" s="237"/>
      <c r="C56" s="172"/>
      <c r="D56" s="234"/>
      <c r="E56" s="208"/>
      <c r="F56" s="234"/>
      <c r="G56" s="228"/>
      <c r="H56" s="59" t="s">
        <v>74</v>
      </c>
      <c r="I56" s="230" t="s">
        <v>30</v>
      </c>
      <c r="J56" s="231"/>
      <c r="K56" s="231"/>
      <c r="L56" s="232"/>
      <c r="M56" s="148"/>
      <c r="N56" s="123"/>
      <c r="O56" s="123"/>
      <c r="P56" s="124"/>
    </row>
    <row r="57" spans="1:16" s="1" customFormat="1" ht="20.25" x14ac:dyDescent="0.25">
      <c r="A57" s="124"/>
      <c r="B57" s="237"/>
      <c r="C57" s="172"/>
      <c r="D57" s="234"/>
      <c r="E57" s="208"/>
      <c r="F57" s="234"/>
      <c r="G57" s="228"/>
      <c r="H57" s="174">
        <f>J55</f>
        <v>1701.9</v>
      </c>
      <c r="I57" s="169" t="s">
        <v>61</v>
      </c>
      <c r="J57" s="170">
        <v>300</v>
      </c>
      <c r="K57" s="170">
        <v>310</v>
      </c>
      <c r="L57" s="95">
        <v>320</v>
      </c>
      <c r="M57" s="149"/>
      <c r="N57" s="123"/>
      <c r="O57" s="123"/>
      <c r="P57" s="124"/>
    </row>
    <row r="58" spans="1:16" s="1" customFormat="1" ht="20.25" x14ac:dyDescent="0.25">
      <c r="A58" s="124"/>
      <c r="B58" s="237"/>
      <c r="C58" s="172"/>
      <c r="D58" s="234"/>
      <c r="E58" s="208"/>
      <c r="F58" s="234"/>
      <c r="G58" s="228"/>
      <c r="H58" s="59" t="s">
        <v>75</v>
      </c>
      <c r="I58" s="230" t="s">
        <v>28</v>
      </c>
      <c r="J58" s="231"/>
      <c r="K58" s="231"/>
      <c r="L58" s="232"/>
      <c r="M58" s="148"/>
      <c r="N58" s="123"/>
      <c r="O58" s="123"/>
      <c r="P58" s="124"/>
    </row>
    <row r="59" spans="1:16" s="1" customFormat="1" ht="20.25" x14ac:dyDescent="0.25">
      <c r="A59" s="124"/>
      <c r="B59" s="237"/>
      <c r="C59" s="172"/>
      <c r="D59" s="234"/>
      <c r="E59" s="208"/>
      <c r="F59" s="234"/>
      <c r="G59" s="228"/>
      <c r="H59" s="174">
        <f>K55</f>
        <v>1821.1</v>
      </c>
      <c r="I59" s="169" t="s">
        <v>3</v>
      </c>
      <c r="J59" s="196">
        <f>J55/J57*1000</f>
        <v>5673</v>
      </c>
      <c r="K59" s="196">
        <f>K55/K57*1000</f>
        <v>5874.5161290322576</v>
      </c>
      <c r="L59" s="197">
        <f>L55/L57*1000</f>
        <v>6089.3749999999991</v>
      </c>
      <c r="M59" s="148"/>
      <c r="N59" s="123"/>
      <c r="O59" s="123"/>
      <c r="P59" s="124"/>
    </row>
    <row r="60" spans="1:16" s="1" customFormat="1" ht="20.25" x14ac:dyDescent="0.25">
      <c r="A60" s="124"/>
      <c r="B60" s="237"/>
      <c r="C60" s="172"/>
      <c r="D60" s="234"/>
      <c r="E60" s="208"/>
      <c r="F60" s="234"/>
      <c r="G60" s="228"/>
      <c r="H60" s="93" t="s">
        <v>76</v>
      </c>
      <c r="I60" s="230" t="s">
        <v>27</v>
      </c>
      <c r="J60" s="231"/>
      <c r="K60" s="231"/>
      <c r="L60" s="232"/>
      <c r="M60" s="148"/>
      <c r="N60" s="123"/>
      <c r="O60" s="123"/>
      <c r="P60" s="124"/>
    </row>
    <row r="61" spans="1:16" s="1" customFormat="1" ht="56.25" x14ac:dyDescent="0.25">
      <c r="A61" s="124"/>
      <c r="B61" s="237"/>
      <c r="C61" s="172"/>
      <c r="D61" s="235"/>
      <c r="E61" s="209"/>
      <c r="F61" s="235"/>
      <c r="G61" s="229"/>
      <c r="H61" s="20">
        <f>L55</f>
        <v>1948.6</v>
      </c>
      <c r="I61" s="169" t="s">
        <v>133</v>
      </c>
      <c r="J61" s="19">
        <v>100</v>
      </c>
      <c r="K61" s="19">
        <v>100</v>
      </c>
      <c r="L61" s="67">
        <v>100</v>
      </c>
      <c r="M61" s="149"/>
      <c r="N61" s="123"/>
      <c r="O61" s="123"/>
      <c r="P61" s="124"/>
    </row>
    <row r="62" spans="1:16" s="1" customFormat="1" ht="21" customHeight="1" x14ac:dyDescent="0.25">
      <c r="A62" s="124"/>
      <c r="B62" s="237"/>
      <c r="C62" s="172"/>
      <c r="D62" s="233" t="s">
        <v>120</v>
      </c>
      <c r="E62" s="207" t="s">
        <v>79</v>
      </c>
      <c r="F62" s="233" t="s">
        <v>48</v>
      </c>
      <c r="G62" s="227" t="s">
        <v>1</v>
      </c>
      <c r="H62" s="174" t="s">
        <v>42</v>
      </c>
      <c r="I62" s="230" t="s">
        <v>24</v>
      </c>
      <c r="J62" s="231"/>
      <c r="K62" s="231"/>
      <c r="L62" s="232"/>
      <c r="M62" s="148"/>
      <c r="N62" s="123"/>
      <c r="O62" s="123"/>
      <c r="P62" s="124"/>
    </row>
    <row r="63" spans="1:16" s="1" customFormat="1" ht="56.25" x14ac:dyDescent="0.25">
      <c r="A63" s="124"/>
      <c r="B63" s="237"/>
      <c r="C63" s="172"/>
      <c r="D63" s="234"/>
      <c r="E63" s="208"/>
      <c r="F63" s="234"/>
      <c r="G63" s="228"/>
      <c r="H63" s="174">
        <f>H65+H67+H69</f>
        <v>5205.7000000000007</v>
      </c>
      <c r="I63" s="169" t="s">
        <v>83</v>
      </c>
      <c r="J63" s="20">
        <v>1619.2</v>
      </c>
      <c r="K63" s="20">
        <v>1732.6</v>
      </c>
      <c r="L63" s="181">
        <v>1853.9</v>
      </c>
      <c r="M63" s="148"/>
      <c r="N63" s="125"/>
      <c r="O63" s="125"/>
      <c r="P63" s="124"/>
    </row>
    <row r="64" spans="1:16" s="1" customFormat="1" ht="20.25" x14ac:dyDescent="0.25">
      <c r="A64" s="124"/>
      <c r="B64" s="237"/>
      <c r="C64" s="172"/>
      <c r="D64" s="234"/>
      <c r="E64" s="208"/>
      <c r="F64" s="234"/>
      <c r="G64" s="228"/>
      <c r="H64" s="59" t="s">
        <v>74</v>
      </c>
      <c r="I64" s="230" t="s">
        <v>25</v>
      </c>
      <c r="J64" s="231"/>
      <c r="K64" s="231"/>
      <c r="L64" s="232"/>
      <c r="M64" s="148"/>
      <c r="N64" s="123"/>
      <c r="O64" s="123"/>
      <c r="P64" s="124"/>
    </row>
    <row r="65" spans="1:16" s="1" customFormat="1" ht="20.25" x14ac:dyDescent="0.25">
      <c r="A65" s="124"/>
      <c r="B65" s="237"/>
      <c r="C65" s="172"/>
      <c r="D65" s="234"/>
      <c r="E65" s="208"/>
      <c r="F65" s="234"/>
      <c r="G65" s="228"/>
      <c r="H65" s="174">
        <f>J63</f>
        <v>1619.2</v>
      </c>
      <c r="I65" s="169" t="s">
        <v>61</v>
      </c>
      <c r="J65" s="87">
        <v>10000</v>
      </c>
      <c r="K65" s="87">
        <v>12000</v>
      </c>
      <c r="L65" s="88">
        <v>14000</v>
      </c>
      <c r="M65" s="149"/>
      <c r="N65" s="123"/>
      <c r="O65" s="123"/>
      <c r="P65" s="124"/>
    </row>
    <row r="66" spans="1:16" s="1" customFormat="1" ht="20.25" x14ac:dyDescent="0.25">
      <c r="A66" s="124"/>
      <c r="B66" s="237"/>
      <c r="C66" s="172"/>
      <c r="D66" s="234"/>
      <c r="E66" s="208"/>
      <c r="F66" s="234"/>
      <c r="G66" s="228"/>
      <c r="H66" s="59" t="s">
        <v>75</v>
      </c>
      <c r="I66" s="230" t="s">
        <v>28</v>
      </c>
      <c r="J66" s="231"/>
      <c r="K66" s="231"/>
      <c r="L66" s="232"/>
      <c r="M66" s="148"/>
      <c r="N66" s="123"/>
      <c r="O66" s="123"/>
      <c r="P66" s="124"/>
    </row>
    <row r="67" spans="1:16" s="1" customFormat="1" ht="20.25" x14ac:dyDescent="0.25">
      <c r="A67" s="124"/>
      <c r="B67" s="237"/>
      <c r="C67" s="172"/>
      <c r="D67" s="234"/>
      <c r="E67" s="208"/>
      <c r="F67" s="234"/>
      <c r="G67" s="228"/>
      <c r="H67" s="174">
        <f>K63</f>
        <v>1732.6</v>
      </c>
      <c r="I67" s="169" t="s">
        <v>3</v>
      </c>
      <c r="J67" s="198">
        <f>J63/J65*1000</f>
        <v>161.92000000000002</v>
      </c>
      <c r="K67" s="198">
        <f>K63/K65*1000</f>
        <v>144.38333333333333</v>
      </c>
      <c r="L67" s="198">
        <f>L63/L65*1000</f>
        <v>132.42142857142858</v>
      </c>
      <c r="M67" s="148"/>
      <c r="N67" s="123"/>
      <c r="O67" s="123"/>
      <c r="P67" s="124"/>
    </row>
    <row r="68" spans="1:16" s="1" customFormat="1" ht="20.25" x14ac:dyDescent="0.25">
      <c r="A68" s="124"/>
      <c r="B68" s="237"/>
      <c r="C68" s="172"/>
      <c r="D68" s="234"/>
      <c r="E68" s="208"/>
      <c r="F68" s="234"/>
      <c r="G68" s="228"/>
      <c r="H68" s="93" t="s">
        <v>76</v>
      </c>
      <c r="I68" s="230" t="s">
        <v>31</v>
      </c>
      <c r="J68" s="231"/>
      <c r="K68" s="231"/>
      <c r="L68" s="232"/>
      <c r="M68" s="148"/>
      <c r="N68" s="123"/>
      <c r="O68" s="123"/>
      <c r="P68" s="124"/>
    </row>
    <row r="69" spans="1:16" s="1" customFormat="1" ht="37.5" x14ac:dyDescent="0.25">
      <c r="A69" s="124"/>
      <c r="B69" s="237"/>
      <c r="C69" s="172"/>
      <c r="D69" s="235"/>
      <c r="E69" s="209"/>
      <c r="F69" s="235"/>
      <c r="G69" s="229"/>
      <c r="H69" s="20">
        <f>L63</f>
        <v>1853.9</v>
      </c>
      <c r="I69" s="169" t="s">
        <v>134</v>
      </c>
      <c r="J69" s="19">
        <v>100</v>
      </c>
      <c r="K69" s="19">
        <v>100</v>
      </c>
      <c r="L69" s="67">
        <v>100</v>
      </c>
      <c r="M69" s="149"/>
      <c r="N69" s="123"/>
      <c r="O69" s="123"/>
      <c r="P69" s="124"/>
    </row>
    <row r="70" spans="1:16" s="5" customFormat="1" ht="21" customHeight="1" x14ac:dyDescent="0.25">
      <c r="A70" s="91"/>
      <c r="B70" s="237"/>
      <c r="C70" s="172"/>
      <c r="D70" s="233" t="s">
        <v>121</v>
      </c>
      <c r="E70" s="207" t="s">
        <v>79</v>
      </c>
      <c r="F70" s="233" t="s">
        <v>48</v>
      </c>
      <c r="G70" s="227" t="s">
        <v>1</v>
      </c>
      <c r="H70" s="174" t="s">
        <v>42</v>
      </c>
      <c r="I70" s="230" t="s">
        <v>29</v>
      </c>
      <c r="J70" s="231"/>
      <c r="K70" s="231"/>
      <c r="L70" s="232"/>
      <c r="M70" s="148"/>
      <c r="N70" s="126"/>
      <c r="O70" s="126"/>
      <c r="P70" s="91"/>
    </row>
    <row r="71" spans="1:16" s="5" customFormat="1" ht="48.75" customHeight="1" x14ac:dyDescent="0.25">
      <c r="A71" s="91"/>
      <c r="B71" s="237"/>
      <c r="C71" s="172"/>
      <c r="D71" s="234"/>
      <c r="E71" s="208"/>
      <c r="F71" s="234"/>
      <c r="G71" s="228"/>
      <c r="H71" s="174">
        <f>H73+H75+H77</f>
        <v>4900.2000000000007</v>
      </c>
      <c r="I71" s="169" t="s">
        <v>33</v>
      </c>
      <c r="J71" s="20">
        <v>1524.2</v>
      </c>
      <c r="K71" s="20">
        <v>1630.9</v>
      </c>
      <c r="L71" s="181">
        <v>1745.1</v>
      </c>
      <c r="M71" s="148"/>
      <c r="N71" s="127"/>
      <c r="O71" s="127"/>
      <c r="P71" s="91"/>
    </row>
    <row r="72" spans="1:16" s="5" customFormat="1" ht="20.25" x14ac:dyDescent="0.25">
      <c r="A72" s="91"/>
      <c r="B72" s="237"/>
      <c r="C72" s="172"/>
      <c r="D72" s="234"/>
      <c r="E72" s="208"/>
      <c r="F72" s="234"/>
      <c r="G72" s="228"/>
      <c r="H72" s="59" t="s">
        <v>74</v>
      </c>
      <c r="I72" s="230" t="s">
        <v>25</v>
      </c>
      <c r="J72" s="231"/>
      <c r="K72" s="231"/>
      <c r="L72" s="232"/>
      <c r="M72" s="148"/>
      <c r="N72" s="126"/>
      <c r="O72" s="126"/>
      <c r="P72" s="91"/>
    </row>
    <row r="73" spans="1:16" s="5" customFormat="1" ht="20.25" x14ac:dyDescent="0.25">
      <c r="A73" s="91"/>
      <c r="B73" s="237"/>
      <c r="C73" s="172"/>
      <c r="D73" s="234"/>
      <c r="E73" s="208"/>
      <c r="F73" s="234"/>
      <c r="G73" s="228"/>
      <c r="H73" s="174">
        <f>J71</f>
        <v>1524.2</v>
      </c>
      <c r="I73" s="169" t="s">
        <v>61</v>
      </c>
      <c r="J73" s="170">
        <v>2800</v>
      </c>
      <c r="K73" s="170">
        <v>2800</v>
      </c>
      <c r="L73" s="95">
        <v>2800</v>
      </c>
      <c r="M73" s="149"/>
      <c r="N73" s="126"/>
      <c r="O73" s="126"/>
      <c r="P73" s="91"/>
    </row>
    <row r="74" spans="1:16" s="5" customFormat="1" ht="20.25" x14ac:dyDescent="0.25">
      <c r="A74" s="91"/>
      <c r="B74" s="237"/>
      <c r="C74" s="172"/>
      <c r="D74" s="234"/>
      <c r="E74" s="208"/>
      <c r="F74" s="234"/>
      <c r="G74" s="228"/>
      <c r="H74" s="59" t="s">
        <v>75</v>
      </c>
      <c r="I74" s="230" t="s">
        <v>28</v>
      </c>
      <c r="J74" s="231"/>
      <c r="K74" s="231"/>
      <c r="L74" s="232"/>
      <c r="M74" s="148"/>
      <c r="N74" s="126"/>
      <c r="O74" s="126"/>
      <c r="P74" s="91"/>
    </row>
    <row r="75" spans="1:16" s="5" customFormat="1" ht="20.25" x14ac:dyDescent="0.25">
      <c r="A75" s="91"/>
      <c r="B75" s="237"/>
      <c r="C75" s="172"/>
      <c r="D75" s="234"/>
      <c r="E75" s="208"/>
      <c r="F75" s="234"/>
      <c r="G75" s="228"/>
      <c r="H75" s="174">
        <f>K71</f>
        <v>1630.9</v>
      </c>
      <c r="I75" s="169" t="s">
        <v>3</v>
      </c>
      <c r="J75" s="198">
        <f>J71/J73*1000</f>
        <v>544.35714285714289</v>
      </c>
      <c r="K75" s="198">
        <f>K71/K73*1000</f>
        <v>582.46428571428578</v>
      </c>
      <c r="L75" s="199">
        <f>L71/L73*1000</f>
        <v>623.25</v>
      </c>
      <c r="M75" s="148"/>
      <c r="N75" s="126"/>
      <c r="O75" s="126"/>
      <c r="P75" s="91"/>
    </row>
    <row r="76" spans="1:16" s="5" customFormat="1" ht="20.25" x14ac:dyDescent="0.25">
      <c r="A76" s="91"/>
      <c r="B76" s="237"/>
      <c r="C76" s="172"/>
      <c r="D76" s="234"/>
      <c r="E76" s="208"/>
      <c r="F76" s="234"/>
      <c r="G76" s="228"/>
      <c r="H76" s="93" t="s">
        <v>76</v>
      </c>
      <c r="I76" s="230" t="s">
        <v>31</v>
      </c>
      <c r="J76" s="231"/>
      <c r="K76" s="231"/>
      <c r="L76" s="232"/>
      <c r="M76" s="148"/>
      <c r="N76" s="126"/>
      <c r="O76" s="126"/>
      <c r="P76" s="91"/>
    </row>
    <row r="77" spans="1:16" s="5" customFormat="1" ht="43.5" customHeight="1" x14ac:dyDescent="0.25">
      <c r="A77" s="91"/>
      <c r="B77" s="237"/>
      <c r="C77" s="172"/>
      <c r="D77" s="235"/>
      <c r="E77" s="209"/>
      <c r="F77" s="235"/>
      <c r="G77" s="229"/>
      <c r="H77" s="20">
        <f>L71</f>
        <v>1745.1</v>
      </c>
      <c r="I77" s="169" t="s">
        <v>135</v>
      </c>
      <c r="J77" s="19">
        <v>100</v>
      </c>
      <c r="K77" s="19">
        <v>100</v>
      </c>
      <c r="L77" s="67">
        <v>100</v>
      </c>
      <c r="M77" s="149"/>
      <c r="N77" s="126"/>
      <c r="O77" s="126"/>
      <c r="P77" s="91"/>
    </row>
    <row r="78" spans="1:16" s="16" customFormat="1" ht="67.150000000000006" hidden="1" customHeight="1" x14ac:dyDescent="0.3">
      <c r="B78" s="237"/>
      <c r="C78" s="172"/>
      <c r="D78" s="236" t="s">
        <v>78</v>
      </c>
      <c r="E78" s="237" t="s">
        <v>79</v>
      </c>
      <c r="F78" s="236" t="s">
        <v>53</v>
      </c>
      <c r="G78" s="237" t="s">
        <v>13</v>
      </c>
      <c r="H78" s="238" t="s">
        <v>51</v>
      </c>
      <c r="I78" s="260" t="s">
        <v>25</v>
      </c>
      <c r="J78" s="261"/>
      <c r="K78" s="261"/>
      <c r="L78" s="262"/>
      <c r="M78" s="150"/>
      <c r="N78" s="128"/>
      <c r="O78" s="128"/>
    </row>
    <row r="79" spans="1:16" s="17" customFormat="1" ht="151.5" hidden="1" customHeight="1" x14ac:dyDescent="0.3">
      <c r="B79" s="237"/>
      <c r="C79" s="173"/>
      <c r="D79" s="236"/>
      <c r="E79" s="237"/>
      <c r="F79" s="236"/>
      <c r="G79" s="237"/>
      <c r="H79" s="238"/>
      <c r="I79" s="24" t="s">
        <v>55</v>
      </c>
      <c r="J79" s="23">
        <v>2</v>
      </c>
      <c r="K79" s="23">
        <v>3</v>
      </c>
      <c r="L79" s="69">
        <v>4</v>
      </c>
      <c r="M79" s="151"/>
      <c r="N79" s="129"/>
      <c r="O79" s="129"/>
    </row>
    <row r="80" spans="1:16" s="13" customFormat="1" ht="21" hidden="1" customHeight="1" x14ac:dyDescent="0.3">
      <c r="B80" s="237"/>
      <c r="C80" s="172"/>
      <c r="D80" s="239" t="s">
        <v>65</v>
      </c>
      <c r="E80" s="237">
        <v>2024</v>
      </c>
      <c r="F80" s="239" t="s">
        <v>60</v>
      </c>
      <c r="G80" s="239" t="s">
        <v>1</v>
      </c>
      <c r="H80" s="171" t="s">
        <v>49</v>
      </c>
      <c r="I80" s="230" t="s">
        <v>24</v>
      </c>
      <c r="J80" s="231"/>
      <c r="K80" s="232"/>
      <c r="L80" s="163"/>
      <c r="M80" s="150"/>
      <c r="N80" s="130"/>
      <c r="O80" s="130"/>
    </row>
    <row r="81" spans="1:16" s="13" customFormat="1" ht="37.5" hidden="1" customHeight="1" x14ac:dyDescent="0.3">
      <c r="B81" s="237"/>
      <c r="C81" s="172"/>
      <c r="D81" s="239"/>
      <c r="E81" s="237"/>
      <c r="F81" s="239"/>
      <c r="G81" s="239"/>
      <c r="H81" s="171"/>
      <c r="I81" s="98" t="s">
        <v>50</v>
      </c>
      <c r="J81" s="49"/>
      <c r="K81" s="49"/>
      <c r="L81" s="70"/>
      <c r="M81" s="150"/>
      <c r="N81" s="130"/>
      <c r="O81" s="130"/>
    </row>
    <row r="82" spans="1:16" s="13" customFormat="1" ht="21" hidden="1" customHeight="1" x14ac:dyDescent="0.3">
      <c r="B82" s="237"/>
      <c r="C82" s="172"/>
      <c r="D82" s="239"/>
      <c r="E82" s="237"/>
      <c r="F82" s="239"/>
      <c r="G82" s="239"/>
      <c r="H82" s="171"/>
      <c r="I82" s="230" t="s">
        <v>25</v>
      </c>
      <c r="J82" s="231"/>
      <c r="K82" s="231"/>
      <c r="L82" s="232"/>
      <c r="M82" s="150"/>
      <c r="N82" s="130"/>
      <c r="O82" s="130"/>
    </row>
    <row r="83" spans="1:16" s="13" customFormat="1" ht="21" hidden="1" customHeight="1" x14ac:dyDescent="0.3">
      <c r="B83" s="237"/>
      <c r="C83" s="172"/>
      <c r="D83" s="239"/>
      <c r="E83" s="237"/>
      <c r="F83" s="239"/>
      <c r="G83" s="239"/>
      <c r="H83" s="171" t="s">
        <v>38</v>
      </c>
      <c r="I83" s="98" t="s">
        <v>61</v>
      </c>
      <c r="J83" s="177"/>
      <c r="K83" s="177"/>
      <c r="L83" s="166"/>
      <c r="M83" s="150"/>
      <c r="N83" s="130"/>
      <c r="O83" s="130"/>
    </row>
    <row r="84" spans="1:16" s="13" customFormat="1" ht="21" hidden="1" customHeight="1" x14ac:dyDescent="0.3">
      <c r="B84" s="237"/>
      <c r="C84" s="172"/>
      <c r="D84" s="239"/>
      <c r="E84" s="237"/>
      <c r="F84" s="239"/>
      <c r="G84" s="239"/>
      <c r="H84" s="171"/>
      <c r="I84" s="230" t="s">
        <v>26</v>
      </c>
      <c r="J84" s="231"/>
      <c r="K84" s="231"/>
      <c r="L84" s="232"/>
      <c r="M84" s="150"/>
      <c r="N84" s="130"/>
      <c r="O84" s="130"/>
    </row>
    <row r="85" spans="1:16" s="13" customFormat="1" ht="21" hidden="1" customHeight="1" x14ac:dyDescent="0.3">
      <c r="B85" s="237"/>
      <c r="C85" s="172"/>
      <c r="D85" s="239"/>
      <c r="E85" s="237"/>
      <c r="F85" s="239"/>
      <c r="G85" s="239"/>
      <c r="H85" s="171"/>
      <c r="I85" s="98" t="s">
        <v>3</v>
      </c>
      <c r="J85" s="49"/>
      <c r="K85" s="49"/>
      <c r="L85" s="70"/>
      <c r="M85" s="150"/>
      <c r="N85" s="130"/>
      <c r="O85" s="130"/>
    </row>
    <row r="86" spans="1:16" s="13" customFormat="1" ht="21" hidden="1" customHeight="1" x14ac:dyDescent="0.3">
      <c r="B86" s="237"/>
      <c r="C86" s="172"/>
      <c r="D86" s="239"/>
      <c r="E86" s="237"/>
      <c r="F86" s="239"/>
      <c r="G86" s="239"/>
      <c r="H86" s="16"/>
      <c r="I86" s="230" t="s">
        <v>27</v>
      </c>
      <c r="J86" s="231"/>
      <c r="K86" s="231"/>
      <c r="L86" s="232"/>
      <c r="M86" s="150"/>
      <c r="N86" s="130"/>
      <c r="O86" s="130"/>
    </row>
    <row r="87" spans="1:16" s="13" customFormat="1" ht="0.75" customHeight="1" x14ac:dyDescent="0.3">
      <c r="B87" s="237"/>
      <c r="C87" s="172"/>
      <c r="D87" s="239"/>
      <c r="E87" s="237"/>
      <c r="F87" s="239"/>
      <c r="G87" s="239"/>
      <c r="H87" s="16"/>
      <c r="I87" s="98" t="s">
        <v>68</v>
      </c>
      <c r="J87" s="177"/>
      <c r="K87" s="177"/>
      <c r="L87" s="166"/>
      <c r="M87" s="150"/>
      <c r="N87" s="130"/>
      <c r="O87" s="130"/>
    </row>
    <row r="88" spans="1:16" s="3" customFormat="1" ht="45" customHeight="1" x14ac:dyDescent="0.3">
      <c r="A88" s="131"/>
      <c r="B88" s="237"/>
      <c r="C88" s="260" t="s">
        <v>110</v>
      </c>
      <c r="D88" s="261"/>
      <c r="E88" s="261"/>
      <c r="F88" s="261"/>
      <c r="G88" s="261"/>
      <c r="H88" s="261"/>
      <c r="I88" s="261"/>
      <c r="J88" s="261"/>
      <c r="K88" s="261"/>
      <c r="L88" s="262"/>
      <c r="M88" s="148"/>
      <c r="N88" s="123"/>
      <c r="O88" s="123"/>
      <c r="P88" s="131"/>
    </row>
    <row r="89" spans="1:16" s="4" customFormat="1" ht="21" customHeight="1" x14ac:dyDescent="0.25">
      <c r="A89" s="132"/>
      <c r="B89" s="237"/>
      <c r="C89" s="227" t="s">
        <v>46</v>
      </c>
      <c r="D89" s="233" t="s">
        <v>64</v>
      </c>
      <c r="E89" s="207" t="s">
        <v>79</v>
      </c>
      <c r="F89" s="233" t="s">
        <v>16</v>
      </c>
      <c r="G89" s="227" t="s">
        <v>1</v>
      </c>
      <c r="H89" s="174" t="s">
        <v>42</v>
      </c>
      <c r="I89" s="230" t="s">
        <v>29</v>
      </c>
      <c r="J89" s="231"/>
      <c r="K89" s="231"/>
      <c r="L89" s="232"/>
      <c r="M89" s="148"/>
      <c r="N89" s="123"/>
      <c r="O89" s="123"/>
      <c r="P89" s="132"/>
    </row>
    <row r="90" spans="1:16" s="4" customFormat="1" ht="56.25" x14ac:dyDescent="0.25">
      <c r="A90" s="132"/>
      <c r="B90" s="237"/>
      <c r="C90" s="228"/>
      <c r="D90" s="234"/>
      <c r="E90" s="208"/>
      <c r="F90" s="234"/>
      <c r="G90" s="228"/>
      <c r="H90" s="174">
        <f>H92+H94+H96</f>
        <v>6407.3</v>
      </c>
      <c r="I90" s="169" t="s">
        <v>62</v>
      </c>
      <c r="J90" s="186">
        <v>1993</v>
      </c>
      <c r="K90" s="186">
        <v>2132.5</v>
      </c>
      <c r="L90" s="187">
        <v>2281.8000000000002</v>
      </c>
      <c r="M90" s="148"/>
      <c r="N90" s="125"/>
      <c r="O90" s="125"/>
      <c r="P90" s="132"/>
    </row>
    <row r="91" spans="1:16" s="4" customFormat="1" ht="20.25" x14ac:dyDescent="0.25">
      <c r="A91" s="132"/>
      <c r="B91" s="237"/>
      <c r="C91" s="228"/>
      <c r="D91" s="234"/>
      <c r="E91" s="208"/>
      <c r="F91" s="234"/>
      <c r="G91" s="228"/>
      <c r="H91" s="59" t="s">
        <v>74</v>
      </c>
      <c r="I91" s="230" t="s">
        <v>30</v>
      </c>
      <c r="J91" s="231"/>
      <c r="K91" s="231"/>
      <c r="L91" s="232"/>
      <c r="M91" s="148"/>
      <c r="N91" s="123"/>
      <c r="O91" s="123"/>
      <c r="P91" s="132"/>
    </row>
    <row r="92" spans="1:16" s="4" customFormat="1" ht="20.25" x14ac:dyDescent="0.25">
      <c r="A92" s="132"/>
      <c r="B92" s="237"/>
      <c r="C92" s="228"/>
      <c r="D92" s="234"/>
      <c r="E92" s="208"/>
      <c r="F92" s="234"/>
      <c r="G92" s="228"/>
      <c r="H92" s="174">
        <f>J90</f>
        <v>1993</v>
      </c>
      <c r="I92" s="169" t="s">
        <v>63</v>
      </c>
      <c r="J92" s="25">
        <v>800</v>
      </c>
      <c r="K92" s="25">
        <v>800</v>
      </c>
      <c r="L92" s="72">
        <v>800</v>
      </c>
      <c r="M92" s="149"/>
      <c r="N92" s="123"/>
      <c r="O92" s="123"/>
      <c r="P92" s="132"/>
    </row>
    <row r="93" spans="1:16" s="4" customFormat="1" ht="20.25" x14ac:dyDescent="0.25">
      <c r="A93" s="132"/>
      <c r="B93" s="237"/>
      <c r="C93" s="228"/>
      <c r="D93" s="234"/>
      <c r="E93" s="208"/>
      <c r="F93" s="234"/>
      <c r="G93" s="228"/>
      <c r="H93" s="59" t="s">
        <v>75</v>
      </c>
      <c r="I93" s="96" t="s">
        <v>26</v>
      </c>
      <c r="J93" s="175"/>
      <c r="K93" s="175"/>
      <c r="L93" s="73"/>
      <c r="M93" s="148"/>
      <c r="N93" s="123"/>
      <c r="O93" s="123"/>
      <c r="P93" s="132"/>
    </row>
    <row r="94" spans="1:16" s="4" customFormat="1" ht="20.25" x14ac:dyDescent="0.25">
      <c r="A94" s="132"/>
      <c r="B94" s="237"/>
      <c r="C94" s="228"/>
      <c r="D94" s="234"/>
      <c r="E94" s="208"/>
      <c r="F94" s="234"/>
      <c r="G94" s="228"/>
      <c r="H94" s="174">
        <f>K90</f>
        <v>2132.5</v>
      </c>
      <c r="I94" s="169" t="s">
        <v>7</v>
      </c>
      <c r="J94" s="196">
        <f>J90/J92*1000</f>
        <v>2491.25</v>
      </c>
      <c r="K94" s="196">
        <f>K90/K92*1000</f>
        <v>2665.625</v>
      </c>
      <c r="L94" s="197">
        <f>L90/L92*1000</f>
        <v>2852.25</v>
      </c>
      <c r="M94" s="148"/>
      <c r="N94" s="123"/>
      <c r="O94" s="123"/>
      <c r="P94" s="132"/>
    </row>
    <row r="95" spans="1:16" s="4" customFormat="1" ht="20.25" x14ac:dyDescent="0.25">
      <c r="A95" s="132"/>
      <c r="B95" s="237"/>
      <c r="C95" s="228"/>
      <c r="D95" s="234"/>
      <c r="E95" s="208"/>
      <c r="F95" s="234"/>
      <c r="G95" s="228"/>
      <c r="H95" s="93" t="s">
        <v>76</v>
      </c>
      <c r="I95" s="230" t="s">
        <v>27</v>
      </c>
      <c r="J95" s="231"/>
      <c r="K95" s="231"/>
      <c r="L95" s="232"/>
      <c r="M95" s="148"/>
      <c r="N95" s="123"/>
      <c r="O95" s="123"/>
      <c r="P95" s="132"/>
    </row>
    <row r="96" spans="1:16" s="4" customFormat="1" ht="20.25" x14ac:dyDescent="0.25">
      <c r="A96" s="132"/>
      <c r="B96" s="237"/>
      <c r="C96" s="228"/>
      <c r="D96" s="235"/>
      <c r="E96" s="209"/>
      <c r="F96" s="235"/>
      <c r="G96" s="229"/>
      <c r="H96" s="20">
        <f>L90</f>
        <v>2281.8000000000002</v>
      </c>
      <c r="I96" s="22" t="s">
        <v>136</v>
      </c>
      <c r="J96" s="26">
        <v>100</v>
      </c>
      <c r="K96" s="26">
        <v>100</v>
      </c>
      <c r="L96" s="71">
        <v>100</v>
      </c>
      <c r="M96" s="149"/>
      <c r="N96" s="133"/>
      <c r="O96" s="133"/>
      <c r="P96" s="132"/>
    </row>
    <row r="97" spans="1:17" s="5" customFormat="1" ht="21" customHeight="1" x14ac:dyDescent="0.25">
      <c r="A97" s="91"/>
      <c r="B97" s="237"/>
      <c r="C97" s="228"/>
      <c r="D97" s="210" t="s">
        <v>111</v>
      </c>
      <c r="E97" s="207" t="s">
        <v>79</v>
      </c>
      <c r="F97" s="233" t="s">
        <v>47</v>
      </c>
      <c r="G97" s="227" t="s">
        <v>12</v>
      </c>
      <c r="H97" s="174" t="s">
        <v>42</v>
      </c>
      <c r="I97" s="230" t="s">
        <v>29</v>
      </c>
      <c r="J97" s="231"/>
      <c r="K97" s="231"/>
      <c r="L97" s="232"/>
      <c r="M97" s="148"/>
      <c r="N97" s="126"/>
      <c r="O97" s="126"/>
      <c r="P97" s="91"/>
    </row>
    <row r="98" spans="1:17" s="5" customFormat="1" ht="37.5" x14ac:dyDescent="0.25">
      <c r="A98" s="91"/>
      <c r="B98" s="237"/>
      <c r="C98" s="228"/>
      <c r="D98" s="211"/>
      <c r="E98" s="208"/>
      <c r="F98" s="234"/>
      <c r="G98" s="228"/>
      <c r="H98" s="174">
        <f>H100+H102+H104</f>
        <v>14000</v>
      </c>
      <c r="I98" s="169" t="s">
        <v>34</v>
      </c>
      <c r="J98" s="186">
        <v>4000</v>
      </c>
      <c r="K98" s="186">
        <v>4000</v>
      </c>
      <c r="L98" s="187">
        <v>6000</v>
      </c>
      <c r="M98" s="148"/>
      <c r="N98" s="134"/>
      <c r="O98" s="134"/>
      <c r="P98" s="91"/>
    </row>
    <row r="99" spans="1:17" s="5" customFormat="1" ht="20.25" x14ac:dyDescent="0.25">
      <c r="A99" s="91"/>
      <c r="B99" s="237"/>
      <c r="C99" s="228"/>
      <c r="D99" s="211"/>
      <c r="E99" s="208"/>
      <c r="F99" s="234"/>
      <c r="G99" s="228"/>
      <c r="H99" s="59" t="s">
        <v>74</v>
      </c>
      <c r="I99" s="230" t="s">
        <v>30</v>
      </c>
      <c r="J99" s="231"/>
      <c r="K99" s="231"/>
      <c r="L99" s="232"/>
      <c r="M99" s="148"/>
      <c r="N99" s="126"/>
      <c r="O99" s="126"/>
      <c r="P99" s="91"/>
    </row>
    <row r="100" spans="1:17" s="5" customFormat="1" ht="20.25" x14ac:dyDescent="0.25">
      <c r="A100" s="91"/>
      <c r="B100" s="237"/>
      <c r="C100" s="228"/>
      <c r="D100" s="211"/>
      <c r="E100" s="208"/>
      <c r="F100" s="234"/>
      <c r="G100" s="228"/>
      <c r="H100" s="174">
        <f>J98</f>
        <v>4000</v>
      </c>
      <c r="I100" s="169" t="s">
        <v>4</v>
      </c>
      <c r="J100" s="25">
        <v>2</v>
      </c>
      <c r="K100" s="25">
        <v>2</v>
      </c>
      <c r="L100" s="72">
        <v>3</v>
      </c>
      <c r="M100" s="148"/>
      <c r="N100" s="134"/>
      <c r="O100" s="134"/>
      <c r="P100" s="91"/>
    </row>
    <row r="101" spans="1:17" s="5" customFormat="1" ht="20.25" x14ac:dyDescent="0.25">
      <c r="A101" s="91"/>
      <c r="B101" s="237"/>
      <c r="C101" s="228"/>
      <c r="D101" s="211"/>
      <c r="E101" s="208"/>
      <c r="F101" s="234"/>
      <c r="G101" s="228"/>
      <c r="H101" s="59" t="s">
        <v>75</v>
      </c>
      <c r="I101" s="230" t="s">
        <v>26</v>
      </c>
      <c r="J101" s="231"/>
      <c r="K101" s="231"/>
      <c r="L101" s="232"/>
      <c r="M101" s="148"/>
      <c r="N101" s="126"/>
      <c r="O101" s="126"/>
      <c r="P101" s="91"/>
    </row>
    <row r="102" spans="1:17" s="5" customFormat="1" ht="20.25" x14ac:dyDescent="0.25">
      <c r="A102" s="91"/>
      <c r="B102" s="237"/>
      <c r="C102" s="228"/>
      <c r="D102" s="211"/>
      <c r="E102" s="208"/>
      <c r="F102" s="234"/>
      <c r="G102" s="228"/>
      <c r="H102" s="174">
        <f>K98</f>
        <v>4000</v>
      </c>
      <c r="I102" s="169" t="s">
        <v>5</v>
      </c>
      <c r="J102" s="26">
        <f>J98/J100</f>
        <v>2000</v>
      </c>
      <c r="K102" s="26">
        <f t="shared" ref="K102:L102" si="0">K98/K100</f>
        <v>2000</v>
      </c>
      <c r="L102" s="71">
        <f t="shared" si="0"/>
        <v>2000</v>
      </c>
      <c r="M102" s="148"/>
      <c r="N102" s="134"/>
      <c r="O102" s="134"/>
      <c r="P102" s="91"/>
    </row>
    <row r="103" spans="1:17" s="5" customFormat="1" ht="20.25" x14ac:dyDescent="0.25">
      <c r="A103" s="91"/>
      <c r="B103" s="237"/>
      <c r="C103" s="228"/>
      <c r="D103" s="211"/>
      <c r="E103" s="208"/>
      <c r="F103" s="234"/>
      <c r="G103" s="228"/>
      <c r="H103" s="93" t="s">
        <v>76</v>
      </c>
      <c r="I103" s="230" t="s">
        <v>27</v>
      </c>
      <c r="J103" s="231"/>
      <c r="K103" s="231"/>
      <c r="L103" s="232"/>
      <c r="M103" s="148"/>
      <c r="N103" s="126"/>
      <c r="O103" s="126"/>
      <c r="P103" s="91"/>
    </row>
    <row r="104" spans="1:17" s="5" customFormat="1" ht="37.5" x14ac:dyDescent="0.25">
      <c r="A104" s="91"/>
      <c r="B104" s="237"/>
      <c r="C104" s="228"/>
      <c r="D104" s="212"/>
      <c r="E104" s="209"/>
      <c r="F104" s="235"/>
      <c r="G104" s="229"/>
      <c r="H104" s="20">
        <f>L98</f>
        <v>6000</v>
      </c>
      <c r="I104" s="22" t="s">
        <v>137</v>
      </c>
      <c r="J104" s="26">
        <v>77</v>
      </c>
      <c r="K104" s="26">
        <v>88</v>
      </c>
      <c r="L104" s="71">
        <v>100</v>
      </c>
      <c r="M104" s="148"/>
      <c r="N104" s="134"/>
      <c r="O104" s="134"/>
      <c r="P104" s="91"/>
    </row>
    <row r="105" spans="1:17" s="5" customFormat="1" ht="21" customHeight="1" x14ac:dyDescent="0.25">
      <c r="A105" s="91"/>
      <c r="B105" s="237"/>
      <c r="C105" s="228"/>
      <c r="D105" s="233" t="s">
        <v>112</v>
      </c>
      <c r="E105" s="207" t="s">
        <v>79</v>
      </c>
      <c r="F105" s="233" t="s">
        <v>144</v>
      </c>
      <c r="G105" s="227" t="s">
        <v>12</v>
      </c>
      <c r="H105" s="174" t="s">
        <v>42</v>
      </c>
      <c r="I105" s="230" t="s">
        <v>29</v>
      </c>
      <c r="J105" s="231"/>
      <c r="K105" s="231"/>
      <c r="L105" s="232"/>
      <c r="M105" s="148"/>
      <c r="N105" s="126"/>
      <c r="O105" s="126"/>
      <c r="P105" s="91"/>
    </row>
    <row r="106" spans="1:17" s="5" customFormat="1" ht="37.5" x14ac:dyDescent="0.25">
      <c r="A106" s="91"/>
      <c r="B106" s="237"/>
      <c r="C106" s="228"/>
      <c r="D106" s="234"/>
      <c r="E106" s="208"/>
      <c r="F106" s="234"/>
      <c r="G106" s="228"/>
      <c r="H106" s="174">
        <f>H108+H110+H112</f>
        <v>10907.52</v>
      </c>
      <c r="I106" s="169" t="s">
        <v>82</v>
      </c>
      <c r="J106" s="188">
        <v>3392.8</v>
      </c>
      <c r="K106" s="186">
        <v>3630.3</v>
      </c>
      <c r="L106" s="187">
        <v>3884.42</v>
      </c>
      <c r="M106" s="148"/>
      <c r="N106" s="135"/>
      <c r="O106" s="135"/>
      <c r="P106" s="91"/>
    </row>
    <row r="107" spans="1:17" s="5" customFormat="1" ht="20.25" x14ac:dyDescent="0.25">
      <c r="A107" s="91"/>
      <c r="B107" s="237"/>
      <c r="C107" s="228"/>
      <c r="D107" s="234"/>
      <c r="E107" s="208"/>
      <c r="F107" s="234"/>
      <c r="G107" s="228"/>
      <c r="H107" s="59" t="s">
        <v>74</v>
      </c>
      <c r="I107" s="230" t="s">
        <v>30</v>
      </c>
      <c r="J107" s="231"/>
      <c r="K107" s="231"/>
      <c r="L107" s="232"/>
      <c r="M107" s="148"/>
      <c r="N107" s="126"/>
      <c r="O107" s="126"/>
      <c r="P107" s="91"/>
    </row>
    <row r="108" spans="1:17" s="5" customFormat="1" ht="20.25" x14ac:dyDescent="0.25">
      <c r="A108" s="91"/>
      <c r="B108" s="237"/>
      <c r="C108" s="228"/>
      <c r="D108" s="234"/>
      <c r="E108" s="208"/>
      <c r="F108" s="234"/>
      <c r="G108" s="228"/>
      <c r="H108" s="31">
        <f>J106</f>
        <v>3392.8</v>
      </c>
      <c r="I108" s="169" t="s">
        <v>69</v>
      </c>
      <c r="J108" s="25">
        <v>32</v>
      </c>
      <c r="K108" s="25">
        <v>33</v>
      </c>
      <c r="L108" s="72">
        <v>34</v>
      </c>
      <c r="M108" s="149"/>
      <c r="N108" s="134"/>
      <c r="O108" s="134"/>
      <c r="P108" s="91"/>
    </row>
    <row r="109" spans="1:17" s="5" customFormat="1" ht="20.25" x14ac:dyDescent="0.25">
      <c r="A109" s="91"/>
      <c r="B109" s="237"/>
      <c r="C109" s="228"/>
      <c r="D109" s="234"/>
      <c r="E109" s="208"/>
      <c r="F109" s="234"/>
      <c r="G109" s="228"/>
      <c r="H109" s="59" t="s">
        <v>75</v>
      </c>
      <c r="I109" s="230" t="s">
        <v>26</v>
      </c>
      <c r="J109" s="231"/>
      <c r="K109" s="231"/>
      <c r="L109" s="232"/>
      <c r="M109" s="148"/>
      <c r="N109" s="126"/>
      <c r="O109" s="126"/>
      <c r="P109" s="91"/>
      <c r="Q109" s="91"/>
    </row>
    <row r="110" spans="1:17" s="5" customFormat="1" ht="20.25" x14ac:dyDescent="0.25">
      <c r="A110" s="91"/>
      <c r="B110" s="237"/>
      <c r="C110" s="228"/>
      <c r="D110" s="234"/>
      <c r="E110" s="208"/>
      <c r="F110" s="234"/>
      <c r="G110" s="228"/>
      <c r="H110" s="174">
        <f>K106</f>
        <v>3630.3</v>
      </c>
      <c r="I110" s="169" t="s">
        <v>15</v>
      </c>
      <c r="J110" s="26">
        <f>J106/J108</f>
        <v>106.02500000000001</v>
      </c>
      <c r="K110" s="26">
        <f>K106/K108</f>
        <v>110.00909090909092</v>
      </c>
      <c r="L110" s="204">
        <v>114.3</v>
      </c>
      <c r="M110" s="148"/>
      <c r="N110" s="134"/>
      <c r="O110" s="134"/>
      <c r="P110" s="80"/>
      <c r="Q110" s="91"/>
    </row>
    <row r="111" spans="1:17" s="5" customFormat="1" ht="20.25" x14ac:dyDescent="0.25">
      <c r="A111" s="91"/>
      <c r="B111" s="237"/>
      <c r="C111" s="228"/>
      <c r="D111" s="234"/>
      <c r="E111" s="208"/>
      <c r="F111" s="234"/>
      <c r="G111" s="228"/>
      <c r="H111" s="93" t="s">
        <v>76</v>
      </c>
      <c r="I111" s="230" t="s">
        <v>27</v>
      </c>
      <c r="J111" s="231"/>
      <c r="K111" s="231"/>
      <c r="L111" s="232"/>
      <c r="M111" s="148"/>
      <c r="N111" s="126"/>
      <c r="O111" s="126"/>
      <c r="P111" s="91"/>
      <c r="Q111" s="91"/>
    </row>
    <row r="112" spans="1:17" s="5" customFormat="1" ht="37.5" x14ac:dyDescent="0.25">
      <c r="A112" s="91"/>
      <c r="B112" s="237"/>
      <c r="C112" s="228"/>
      <c r="D112" s="235"/>
      <c r="E112" s="209"/>
      <c r="F112" s="235"/>
      <c r="G112" s="229"/>
      <c r="H112" s="20">
        <f>L106</f>
        <v>3884.42</v>
      </c>
      <c r="I112" s="169" t="s">
        <v>124</v>
      </c>
      <c r="J112" s="26">
        <v>100</v>
      </c>
      <c r="K112" s="26">
        <v>100</v>
      </c>
      <c r="L112" s="71">
        <v>100</v>
      </c>
      <c r="M112" s="149"/>
      <c r="N112" s="136"/>
      <c r="O112" s="136"/>
      <c r="P112" s="92"/>
      <c r="Q112" s="91"/>
    </row>
    <row r="113" spans="1:16" s="5" customFormat="1" ht="36" customHeight="1" x14ac:dyDescent="0.25">
      <c r="A113" s="91"/>
      <c r="B113" s="237"/>
      <c r="C113" s="168"/>
      <c r="D113" s="243" t="s">
        <v>140</v>
      </c>
      <c r="E113" s="207" t="s">
        <v>79</v>
      </c>
      <c r="F113" s="233" t="s">
        <v>11</v>
      </c>
      <c r="G113" s="227" t="s">
        <v>12</v>
      </c>
      <c r="H113" s="23" t="s">
        <v>58</v>
      </c>
      <c r="I113" s="230" t="s">
        <v>24</v>
      </c>
      <c r="J113" s="231"/>
      <c r="K113" s="231"/>
      <c r="L113" s="232"/>
      <c r="M113" s="148"/>
      <c r="N113" s="134"/>
      <c r="O113" s="134"/>
      <c r="P113" s="91"/>
    </row>
    <row r="114" spans="1:16" s="5" customFormat="1" ht="62.25" customHeight="1" x14ac:dyDescent="0.25">
      <c r="A114" s="91"/>
      <c r="B114" s="237"/>
      <c r="C114" s="168"/>
      <c r="D114" s="244"/>
      <c r="E114" s="208"/>
      <c r="F114" s="234"/>
      <c r="G114" s="228"/>
      <c r="H114" s="58">
        <f>H116+H118+H120</f>
        <v>36000</v>
      </c>
      <c r="I114" s="22" t="s">
        <v>89</v>
      </c>
      <c r="J114" s="189">
        <v>12000</v>
      </c>
      <c r="K114" s="189">
        <v>12000</v>
      </c>
      <c r="L114" s="190">
        <v>12000</v>
      </c>
      <c r="M114" s="148"/>
      <c r="N114" s="134"/>
      <c r="O114" s="134"/>
      <c r="P114" s="91"/>
    </row>
    <row r="115" spans="1:16" s="5" customFormat="1" ht="36" customHeight="1" x14ac:dyDescent="0.25">
      <c r="A115" s="91"/>
      <c r="B115" s="237"/>
      <c r="C115" s="168"/>
      <c r="D115" s="244"/>
      <c r="E115" s="208"/>
      <c r="F115" s="234"/>
      <c r="G115" s="228"/>
      <c r="H115" s="59" t="s">
        <v>74</v>
      </c>
      <c r="I115" s="164" t="s">
        <v>25</v>
      </c>
      <c r="J115" s="164"/>
      <c r="K115" s="165"/>
      <c r="L115" s="74"/>
      <c r="M115" s="148"/>
      <c r="N115" s="134"/>
      <c r="O115" s="134"/>
      <c r="P115" s="91"/>
    </row>
    <row r="116" spans="1:16" s="5" customFormat="1" ht="36" customHeight="1" x14ac:dyDescent="0.25">
      <c r="A116" s="91"/>
      <c r="B116" s="237"/>
      <c r="C116" s="168"/>
      <c r="D116" s="244"/>
      <c r="E116" s="208"/>
      <c r="F116" s="234"/>
      <c r="G116" s="228"/>
      <c r="H116" s="58">
        <f>J114</f>
        <v>12000</v>
      </c>
      <c r="I116" s="22" t="s">
        <v>80</v>
      </c>
      <c r="J116" s="48">
        <v>1</v>
      </c>
      <c r="K116" s="48">
        <v>1</v>
      </c>
      <c r="L116" s="69">
        <v>1</v>
      </c>
      <c r="M116" s="148"/>
      <c r="N116" s="134"/>
      <c r="O116" s="134"/>
      <c r="P116" s="91"/>
    </row>
    <row r="117" spans="1:16" s="5" customFormat="1" ht="36" customHeight="1" x14ac:dyDescent="0.25">
      <c r="A117" s="91"/>
      <c r="B117" s="237"/>
      <c r="C117" s="168"/>
      <c r="D117" s="244"/>
      <c r="E117" s="208"/>
      <c r="F117" s="234"/>
      <c r="G117" s="228"/>
      <c r="H117" s="59" t="s">
        <v>75</v>
      </c>
      <c r="I117" s="165" t="s">
        <v>28</v>
      </c>
      <c r="J117" s="98"/>
      <c r="K117" s="98"/>
      <c r="L117" s="74"/>
      <c r="M117" s="148"/>
      <c r="N117" s="134"/>
      <c r="O117" s="134"/>
      <c r="P117" s="91"/>
    </row>
    <row r="118" spans="1:16" s="5" customFormat="1" ht="36" customHeight="1" x14ac:dyDescent="0.25">
      <c r="A118" s="91"/>
      <c r="B118" s="237"/>
      <c r="C118" s="168"/>
      <c r="D118" s="244"/>
      <c r="E118" s="208"/>
      <c r="F118" s="234"/>
      <c r="G118" s="228"/>
      <c r="H118" s="58">
        <f>K114</f>
        <v>12000</v>
      </c>
      <c r="I118" s="22" t="s">
        <v>86</v>
      </c>
      <c r="J118" s="189">
        <f>J114/J116</f>
        <v>12000</v>
      </c>
      <c r="K118" s="189">
        <f t="shared" ref="K118:L118" si="1">K114/K116</f>
        <v>12000</v>
      </c>
      <c r="L118" s="191">
        <f t="shared" si="1"/>
        <v>12000</v>
      </c>
      <c r="M118" s="148"/>
      <c r="N118" s="134"/>
      <c r="O118" s="134"/>
      <c r="P118" s="91"/>
    </row>
    <row r="119" spans="1:16" s="5" customFormat="1" ht="23.1" customHeight="1" x14ac:dyDescent="0.25">
      <c r="A119" s="91"/>
      <c r="B119" s="237"/>
      <c r="C119" s="168"/>
      <c r="D119" s="244"/>
      <c r="E119" s="208"/>
      <c r="F119" s="234"/>
      <c r="G119" s="228"/>
      <c r="H119" s="93" t="s">
        <v>76</v>
      </c>
      <c r="I119" s="165" t="s">
        <v>27</v>
      </c>
      <c r="J119" s="98"/>
      <c r="K119" s="98"/>
      <c r="L119" s="74"/>
      <c r="M119" s="148"/>
      <c r="N119" s="126"/>
      <c r="O119" s="126"/>
      <c r="P119" s="91"/>
    </row>
    <row r="120" spans="1:16" s="5" customFormat="1" ht="78.75" customHeight="1" x14ac:dyDescent="0.25">
      <c r="A120" s="91"/>
      <c r="B120" s="237"/>
      <c r="C120" s="168"/>
      <c r="D120" s="245"/>
      <c r="E120" s="209"/>
      <c r="F120" s="235"/>
      <c r="G120" s="229"/>
      <c r="H120" s="58">
        <f>L114</f>
        <v>12000</v>
      </c>
      <c r="I120" s="22" t="s">
        <v>138</v>
      </c>
      <c r="J120" s="29">
        <v>92.4</v>
      </c>
      <c r="K120" s="194">
        <v>92.8</v>
      </c>
      <c r="L120" s="100">
        <v>93</v>
      </c>
      <c r="M120" s="148"/>
      <c r="N120" s="126"/>
      <c r="O120" s="126"/>
      <c r="P120" s="91"/>
    </row>
    <row r="121" spans="1:16" s="5" customFormat="1" ht="36" customHeight="1" x14ac:dyDescent="0.25">
      <c r="A121" s="91"/>
      <c r="B121" s="237"/>
      <c r="C121" s="168"/>
      <c r="D121" s="243" t="s">
        <v>141</v>
      </c>
      <c r="E121" s="207">
        <v>2025.2027</v>
      </c>
      <c r="F121" s="233" t="s">
        <v>11</v>
      </c>
      <c r="G121" s="227" t="s">
        <v>12</v>
      </c>
      <c r="H121" s="23" t="s">
        <v>58</v>
      </c>
      <c r="I121" s="230" t="s">
        <v>24</v>
      </c>
      <c r="J121" s="231"/>
      <c r="K121" s="231"/>
      <c r="L121" s="232"/>
      <c r="M121" s="148"/>
      <c r="N121" s="134"/>
      <c r="O121" s="134"/>
      <c r="P121" s="91"/>
    </row>
    <row r="122" spans="1:16" s="5" customFormat="1" ht="62.25" customHeight="1" x14ac:dyDescent="0.25">
      <c r="A122" s="91"/>
      <c r="B122" s="237"/>
      <c r="C122" s="168"/>
      <c r="D122" s="244"/>
      <c r="E122" s="208"/>
      <c r="F122" s="234"/>
      <c r="G122" s="228"/>
      <c r="H122" s="58">
        <f>H124+H126+H128</f>
        <v>34000</v>
      </c>
      <c r="I122" s="22" t="s">
        <v>88</v>
      </c>
      <c r="J122" s="189">
        <v>17000</v>
      </c>
      <c r="K122" s="189"/>
      <c r="L122" s="191">
        <v>17000</v>
      </c>
      <c r="M122" s="148"/>
      <c r="N122" s="134"/>
      <c r="O122" s="134"/>
      <c r="P122" s="91"/>
    </row>
    <row r="123" spans="1:16" s="5" customFormat="1" ht="36" customHeight="1" x14ac:dyDescent="0.25">
      <c r="A123" s="91"/>
      <c r="B123" s="237"/>
      <c r="C123" s="168"/>
      <c r="D123" s="244"/>
      <c r="E123" s="208"/>
      <c r="F123" s="234"/>
      <c r="G123" s="228"/>
      <c r="H123" s="59" t="s">
        <v>74</v>
      </c>
      <c r="I123" s="164" t="s">
        <v>25</v>
      </c>
      <c r="J123" s="164"/>
      <c r="K123" s="165"/>
      <c r="L123" s="74"/>
      <c r="M123" s="148"/>
      <c r="N123" s="134"/>
      <c r="O123" s="134"/>
      <c r="P123" s="91"/>
    </row>
    <row r="124" spans="1:16" s="5" customFormat="1" ht="36" customHeight="1" x14ac:dyDescent="0.25">
      <c r="A124" s="91"/>
      <c r="B124" s="237"/>
      <c r="C124" s="168"/>
      <c r="D124" s="244"/>
      <c r="E124" s="208"/>
      <c r="F124" s="234"/>
      <c r="G124" s="228"/>
      <c r="H124" s="58">
        <f>J122</f>
        <v>17000</v>
      </c>
      <c r="I124" s="22" t="s">
        <v>87</v>
      </c>
      <c r="J124" s="48">
        <v>1</v>
      </c>
      <c r="K124" s="48"/>
      <c r="L124" s="69">
        <v>1</v>
      </c>
      <c r="M124" s="148"/>
      <c r="N124" s="134"/>
      <c r="O124" s="134"/>
      <c r="P124" s="91"/>
    </row>
    <row r="125" spans="1:16" s="5" customFormat="1" ht="20.45" customHeight="1" x14ac:dyDescent="0.25">
      <c r="A125" s="91"/>
      <c r="B125" s="237"/>
      <c r="C125" s="168"/>
      <c r="D125" s="244"/>
      <c r="E125" s="208"/>
      <c r="F125" s="234"/>
      <c r="G125" s="228"/>
      <c r="H125" s="59" t="s">
        <v>75</v>
      </c>
      <c r="I125" s="165" t="s">
        <v>28</v>
      </c>
      <c r="J125" s="98"/>
      <c r="K125" s="98"/>
      <c r="L125" s="74"/>
      <c r="M125" s="148"/>
      <c r="N125" s="134"/>
      <c r="O125" s="134"/>
      <c r="P125" s="91"/>
    </row>
    <row r="126" spans="1:16" s="5" customFormat="1" ht="58.5" customHeight="1" x14ac:dyDescent="0.25">
      <c r="A126" s="91"/>
      <c r="B126" s="237"/>
      <c r="C126" s="168"/>
      <c r="D126" s="244"/>
      <c r="E126" s="208"/>
      <c r="F126" s="234"/>
      <c r="G126" s="228"/>
      <c r="H126" s="58"/>
      <c r="I126" s="22" t="s">
        <v>113</v>
      </c>
      <c r="J126" s="189">
        <f>J122/J124</f>
        <v>17000</v>
      </c>
      <c r="K126" s="189"/>
      <c r="L126" s="191">
        <f t="shared" ref="L126" si="2">L122/L124</f>
        <v>17000</v>
      </c>
      <c r="M126" s="148"/>
      <c r="N126" s="134"/>
      <c r="O126" s="134"/>
      <c r="P126" s="91"/>
    </row>
    <row r="127" spans="1:16" s="5" customFormat="1" ht="23.1" customHeight="1" x14ac:dyDescent="0.25">
      <c r="A127" s="91"/>
      <c r="B127" s="237"/>
      <c r="C127" s="168"/>
      <c r="D127" s="244"/>
      <c r="E127" s="208"/>
      <c r="F127" s="234"/>
      <c r="G127" s="228"/>
      <c r="H127" s="93" t="s">
        <v>76</v>
      </c>
      <c r="I127" s="165" t="s">
        <v>27</v>
      </c>
      <c r="J127" s="98"/>
      <c r="K127" s="98"/>
      <c r="L127" s="74"/>
      <c r="M127" s="148"/>
      <c r="N127" s="126"/>
      <c r="O127" s="126"/>
      <c r="P127" s="91"/>
    </row>
    <row r="128" spans="1:16" s="5" customFormat="1" ht="102" customHeight="1" x14ac:dyDescent="0.25">
      <c r="A128" s="91"/>
      <c r="B128" s="237"/>
      <c r="C128" s="168"/>
      <c r="D128" s="245"/>
      <c r="E128" s="209"/>
      <c r="F128" s="235"/>
      <c r="G128" s="229"/>
      <c r="H128" s="58">
        <f>L122</f>
        <v>17000</v>
      </c>
      <c r="I128" s="22" t="s">
        <v>139</v>
      </c>
      <c r="J128" s="194" t="s">
        <v>125</v>
      </c>
      <c r="K128" s="194"/>
      <c r="L128" s="195">
        <v>95</v>
      </c>
      <c r="M128" s="148"/>
      <c r="N128" s="126"/>
      <c r="O128" s="126"/>
      <c r="P128" s="91"/>
    </row>
    <row r="129" spans="1:16" s="5" customFormat="1" ht="36" customHeight="1" x14ac:dyDescent="0.25">
      <c r="A129" s="91"/>
      <c r="B129" s="237"/>
      <c r="C129" s="95"/>
      <c r="D129" s="101"/>
      <c r="E129" s="102"/>
      <c r="F129" s="103"/>
      <c r="G129" s="104"/>
      <c r="H129" s="105"/>
      <c r="I129" s="106"/>
      <c r="J129" s="107"/>
      <c r="K129" s="108"/>
      <c r="L129" s="167"/>
      <c r="M129" s="148"/>
      <c r="N129" s="126"/>
      <c r="O129" s="126"/>
      <c r="P129" s="91"/>
    </row>
    <row r="130" spans="1:16" s="5" customFormat="1" ht="21" customHeight="1" x14ac:dyDescent="0.25">
      <c r="A130" s="91"/>
      <c r="B130" s="237"/>
      <c r="C130" s="260" t="s">
        <v>114</v>
      </c>
      <c r="D130" s="261"/>
      <c r="E130" s="261"/>
      <c r="F130" s="261"/>
      <c r="G130" s="261"/>
      <c r="H130" s="261"/>
      <c r="I130" s="261"/>
      <c r="J130" s="261"/>
      <c r="K130" s="261"/>
      <c r="L130" s="262"/>
      <c r="M130" s="148"/>
      <c r="N130" s="126"/>
      <c r="O130" s="126"/>
      <c r="P130" s="91"/>
    </row>
    <row r="131" spans="1:16" s="5" customFormat="1" ht="21" customHeight="1" x14ac:dyDescent="0.3">
      <c r="A131" s="91"/>
      <c r="B131" s="237"/>
      <c r="C131" s="228" t="s">
        <v>46</v>
      </c>
      <c r="D131" s="233" t="s">
        <v>116</v>
      </c>
      <c r="E131" s="207" t="s">
        <v>79</v>
      </c>
      <c r="F131" s="233" t="s">
        <v>10</v>
      </c>
      <c r="G131" s="227" t="s">
        <v>1</v>
      </c>
      <c r="H131" s="174" t="s">
        <v>40</v>
      </c>
      <c r="I131" s="240" t="s">
        <v>24</v>
      </c>
      <c r="J131" s="241"/>
      <c r="K131" s="241"/>
      <c r="L131" s="242"/>
      <c r="M131" s="148"/>
      <c r="N131" s="126"/>
      <c r="O131" s="126"/>
      <c r="P131" s="91"/>
    </row>
    <row r="132" spans="1:16" s="5" customFormat="1" ht="37.5" x14ac:dyDescent="0.25">
      <c r="A132" s="91"/>
      <c r="B132" s="237"/>
      <c r="C132" s="228"/>
      <c r="D132" s="234"/>
      <c r="E132" s="208"/>
      <c r="F132" s="234"/>
      <c r="G132" s="228"/>
      <c r="H132" s="174">
        <f>H134+H136+H138</f>
        <v>467.47</v>
      </c>
      <c r="I132" s="169" t="s">
        <v>103</v>
      </c>
      <c r="J132" s="26">
        <v>145.4</v>
      </c>
      <c r="K132" s="26">
        <v>155.59</v>
      </c>
      <c r="L132" s="71">
        <v>166.48</v>
      </c>
      <c r="M132" s="148"/>
      <c r="N132" s="135"/>
      <c r="O132" s="135"/>
      <c r="P132" s="91"/>
    </row>
    <row r="133" spans="1:16" s="5" customFormat="1" ht="20.25" x14ac:dyDescent="0.25">
      <c r="A133" s="91"/>
      <c r="B133" s="237"/>
      <c r="C133" s="228"/>
      <c r="D133" s="234"/>
      <c r="E133" s="208"/>
      <c r="F133" s="234"/>
      <c r="G133" s="228"/>
      <c r="H133" s="59" t="s">
        <v>74</v>
      </c>
      <c r="I133" s="230" t="s">
        <v>30</v>
      </c>
      <c r="J133" s="231"/>
      <c r="K133" s="231"/>
      <c r="L133" s="232"/>
      <c r="M133" s="148"/>
      <c r="N133" s="123"/>
      <c r="O133" s="123"/>
      <c r="P133" s="91"/>
    </row>
    <row r="134" spans="1:16" s="5" customFormat="1" ht="20.25" x14ac:dyDescent="0.25">
      <c r="A134" s="91"/>
      <c r="B134" s="237"/>
      <c r="C134" s="228"/>
      <c r="D134" s="234"/>
      <c r="E134" s="208"/>
      <c r="F134" s="234"/>
      <c r="G134" s="228"/>
      <c r="H134" s="174">
        <f>J132</f>
        <v>145.4</v>
      </c>
      <c r="I134" s="169" t="s">
        <v>8</v>
      </c>
      <c r="J134" s="25">
        <v>2000</v>
      </c>
      <c r="K134" s="25">
        <v>2050</v>
      </c>
      <c r="L134" s="72">
        <v>2100</v>
      </c>
      <c r="M134" s="149"/>
      <c r="N134" s="123"/>
      <c r="O134" s="123"/>
      <c r="P134" s="91"/>
    </row>
    <row r="135" spans="1:16" s="5" customFormat="1" ht="20.25" x14ac:dyDescent="0.25">
      <c r="A135" s="91"/>
      <c r="B135" s="237"/>
      <c r="C135" s="228"/>
      <c r="D135" s="234"/>
      <c r="E135" s="208"/>
      <c r="F135" s="234"/>
      <c r="G135" s="228"/>
      <c r="H135" s="59" t="s">
        <v>75</v>
      </c>
      <c r="I135" s="230" t="s">
        <v>26</v>
      </c>
      <c r="J135" s="231"/>
      <c r="K135" s="231"/>
      <c r="L135" s="232"/>
      <c r="M135" s="148"/>
      <c r="N135" s="123"/>
      <c r="O135" s="123"/>
      <c r="P135" s="91"/>
    </row>
    <row r="136" spans="1:16" s="5" customFormat="1" ht="20.25" x14ac:dyDescent="0.25">
      <c r="A136" s="91"/>
      <c r="B136" s="237"/>
      <c r="C136" s="228"/>
      <c r="D136" s="234"/>
      <c r="E136" s="208"/>
      <c r="F136" s="234"/>
      <c r="G136" s="228"/>
      <c r="H136" s="174">
        <f>K132</f>
        <v>155.59</v>
      </c>
      <c r="I136" s="169" t="s">
        <v>9</v>
      </c>
      <c r="J136" s="28">
        <f>J132/J134*1000</f>
        <v>72.7</v>
      </c>
      <c r="K136" s="28">
        <f>K132/K134*1000</f>
        <v>75.897560975609764</v>
      </c>
      <c r="L136" s="75">
        <v>79.290000000000006</v>
      </c>
      <c r="M136" s="152"/>
      <c r="N136" s="123"/>
      <c r="O136" s="123"/>
      <c r="P136" s="91"/>
    </row>
    <row r="137" spans="1:16" s="5" customFormat="1" ht="20.25" x14ac:dyDescent="0.25">
      <c r="A137" s="91"/>
      <c r="B137" s="237"/>
      <c r="C137" s="228"/>
      <c r="D137" s="234"/>
      <c r="E137" s="208"/>
      <c r="F137" s="234"/>
      <c r="G137" s="228"/>
      <c r="H137" s="93" t="s">
        <v>76</v>
      </c>
      <c r="I137" s="230" t="s">
        <v>31</v>
      </c>
      <c r="J137" s="231"/>
      <c r="K137" s="231"/>
      <c r="L137" s="232"/>
      <c r="M137" s="148"/>
      <c r="N137" s="123"/>
      <c r="O137" s="123"/>
      <c r="P137" s="91"/>
    </row>
    <row r="138" spans="1:16" s="5" customFormat="1" ht="37.5" x14ac:dyDescent="0.25">
      <c r="A138" s="91"/>
      <c r="B138" s="237"/>
      <c r="C138" s="228"/>
      <c r="D138" s="235"/>
      <c r="E138" s="209"/>
      <c r="F138" s="235"/>
      <c r="G138" s="229"/>
      <c r="H138" s="20">
        <f>L132</f>
        <v>166.48</v>
      </c>
      <c r="I138" s="169" t="s">
        <v>129</v>
      </c>
      <c r="J138" s="26">
        <v>100</v>
      </c>
      <c r="K138" s="26">
        <v>102.5</v>
      </c>
      <c r="L138" s="71">
        <v>105</v>
      </c>
      <c r="M138" s="149"/>
      <c r="N138" s="123"/>
      <c r="O138" s="123"/>
      <c r="P138" s="91"/>
    </row>
    <row r="139" spans="1:16" s="7" customFormat="1" ht="21" customHeight="1" x14ac:dyDescent="0.3">
      <c r="A139" s="13"/>
      <c r="B139" s="237"/>
      <c r="C139" s="228"/>
      <c r="D139" s="233" t="s">
        <v>149</v>
      </c>
      <c r="E139" s="207" t="s">
        <v>79</v>
      </c>
      <c r="F139" s="233" t="s">
        <v>43</v>
      </c>
      <c r="G139" s="227" t="s">
        <v>1</v>
      </c>
      <c r="H139" s="174" t="s">
        <v>40</v>
      </c>
      <c r="I139" s="240" t="s">
        <v>29</v>
      </c>
      <c r="J139" s="241"/>
      <c r="K139" s="241"/>
      <c r="L139" s="242"/>
      <c r="M139" s="150"/>
      <c r="N139" s="128"/>
      <c r="O139" s="128"/>
      <c r="P139" s="13"/>
    </row>
    <row r="140" spans="1:16" s="7" customFormat="1" ht="77.25" customHeight="1" x14ac:dyDescent="0.3">
      <c r="A140" s="13"/>
      <c r="B140" s="237"/>
      <c r="C140" s="228"/>
      <c r="D140" s="234"/>
      <c r="E140" s="208"/>
      <c r="F140" s="234"/>
      <c r="G140" s="228"/>
      <c r="H140" s="174">
        <f>H142+H144+H146</f>
        <v>500.52</v>
      </c>
      <c r="I140" s="169" t="s">
        <v>66</v>
      </c>
      <c r="J140" s="26">
        <v>155.69999999999999</v>
      </c>
      <c r="K140" s="26">
        <v>166.58</v>
      </c>
      <c r="L140" s="71">
        <v>178.24</v>
      </c>
      <c r="M140" s="150"/>
      <c r="N140" s="137"/>
      <c r="O140" s="137"/>
      <c r="P140" s="13"/>
    </row>
    <row r="141" spans="1:16" s="7" customFormat="1" ht="20.25" x14ac:dyDescent="0.3">
      <c r="A141" s="13"/>
      <c r="B141" s="237"/>
      <c r="C141" s="228"/>
      <c r="D141" s="234"/>
      <c r="E141" s="208"/>
      <c r="F141" s="234"/>
      <c r="G141" s="228"/>
      <c r="H141" s="59" t="s">
        <v>74</v>
      </c>
      <c r="I141" s="230" t="s">
        <v>30</v>
      </c>
      <c r="J141" s="231"/>
      <c r="K141" s="231"/>
      <c r="L141" s="232"/>
      <c r="M141" s="150"/>
      <c r="N141" s="130"/>
      <c r="O141" s="130"/>
      <c r="P141" s="13"/>
    </row>
    <row r="142" spans="1:16" s="7" customFormat="1" ht="75" x14ac:dyDescent="0.3">
      <c r="A142" s="13"/>
      <c r="B142" s="237"/>
      <c r="C142" s="228"/>
      <c r="D142" s="234"/>
      <c r="E142" s="208"/>
      <c r="F142" s="234"/>
      <c r="G142" s="228"/>
      <c r="H142" s="174">
        <f>J140</f>
        <v>155.69999999999999</v>
      </c>
      <c r="I142" s="169" t="s">
        <v>93</v>
      </c>
      <c r="J142" s="170" t="s">
        <v>90</v>
      </c>
      <c r="K142" s="170" t="s">
        <v>91</v>
      </c>
      <c r="L142" s="95" t="s">
        <v>92</v>
      </c>
      <c r="M142" s="153"/>
      <c r="N142" s="130"/>
      <c r="O142" s="130"/>
      <c r="P142" s="13"/>
    </row>
    <row r="143" spans="1:16" s="7" customFormat="1" ht="20.25" x14ac:dyDescent="0.3">
      <c r="A143" s="13"/>
      <c r="B143" s="237"/>
      <c r="C143" s="228"/>
      <c r="D143" s="234"/>
      <c r="E143" s="208"/>
      <c r="F143" s="234"/>
      <c r="G143" s="228"/>
      <c r="H143" s="59" t="s">
        <v>75</v>
      </c>
      <c r="I143" s="230" t="s">
        <v>26</v>
      </c>
      <c r="J143" s="231"/>
      <c r="K143" s="231"/>
      <c r="L143" s="232"/>
      <c r="M143" s="150"/>
      <c r="N143" s="130"/>
      <c r="O143" s="130"/>
      <c r="P143" s="13"/>
    </row>
    <row r="144" spans="1:16" s="7" customFormat="1" ht="20.25" x14ac:dyDescent="0.3">
      <c r="A144" s="13"/>
      <c r="B144" s="237"/>
      <c r="C144" s="228"/>
      <c r="D144" s="234"/>
      <c r="E144" s="208"/>
      <c r="F144" s="234"/>
      <c r="G144" s="228"/>
      <c r="H144" s="174">
        <f>K140</f>
        <v>166.58</v>
      </c>
      <c r="I144" s="169" t="s">
        <v>7</v>
      </c>
      <c r="J144" s="28">
        <f>J140/900*1000</f>
        <v>173</v>
      </c>
      <c r="K144" s="28">
        <v>175.37</v>
      </c>
      <c r="L144" s="28">
        <v>178.2</v>
      </c>
      <c r="M144" s="150"/>
      <c r="N144" s="130"/>
      <c r="O144" s="130"/>
      <c r="P144" s="13"/>
    </row>
    <row r="145" spans="1:16" s="7" customFormat="1" ht="20.25" x14ac:dyDescent="0.3">
      <c r="A145" s="13"/>
      <c r="B145" s="237"/>
      <c r="C145" s="228"/>
      <c r="D145" s="234"/>
      <c r="E145" s="208"/>
      <c r="F145" s="234"/>
      <c r="G145" s="228"/>
      <c r="H145" s="93" t="s">
        <v>76</v>
      </c>
      <c r="I145" s="230" t="s">
        <v>27</v>
      </c>
      <c r="J145" s="231"/>
      <c r="K145" s="231"/>
      <c r="L145" s="232"/>
      <c r="M145" s="150"/>
      <c r="N145" s="130"/>
      <c r="O145" s="130"/>
      <c r="P145" s="13"/>
    </row>
    <row r="146" spans="1:16" s="7" customFormat="1" ht="39" customHeight="1" x14ac:dyDescent="0.3">
      <c r="A146" s="13"/>
      <c r="B146" s="237"/>
      <c r="C146" s="228"/>
      <c r="D146" s="235"/>
      <c r="E146" s="209"/>
      <c r="F146" s="235"/>
      <c r="G146" s="229"/>
      <c r="H146" s="20">
        <f>L140</f>
        <v>178.24</v>
      </c>
      <c r="I146" s="169" t="s">
        <v>126</v>
      </c>
      <c r="J146" s="26">
        <v>100</v>
      </c>
      <c r="K146" s="26">
        <v>105.6</v>
      </c>
      <c r="L146" s="71">
        <v>111.1</v>
      </c>
      <c r="M146" s="153"/>
      <c r="N146" s="130"/>
      <c r="O146" s="130"/>
      <c r="P146" s="13"/>
    </row>
    <row r="147" spans="1:16" s="7" customFormat="1" ht="21" customHeight="1" x14ac:dyDescent="0.3">
      <c r="A147" s="13"/>
      <c r="B147" s="237"/>
      <c r="C147" s="260" t="s">
        <v>115</v>
      </c>
      <c r="D147" s="261"/>
      <c r="E147" s="261"/>
      <c r="F147" s="261"/>
      <c r="G147" s="261"/>
      <c r="H147" s="261"/>
      <c r="I147" s="261"/>
      <c r="J147" s="261"/>
      <c r="K147" s="261"/>
      <c r="L147" s="262"/>
      <c r="M147" s="150"/>
      <c r="N147" s="130"/>
      <c r="O147" s="130"/>
      <c r="P147" s="13"/>
    </row>
    <row r="148" spans="1:16" s="7" customFormat="1" ht="18" customHeight="1" x14ac:dyDescent="0.3">
      <c r="A148" s="13"/>
      <c r="B148" s="237"/>
      <c r="C148" s="227" t="s">
        <v>46</v>
      </c>
      <c r="D148" s="236" t="s">
        <v>56</v>
      </c>
      <c r="E148" s="207" t="s">
        <v>79</v>
      </c>
      <c r="F148" s="236" t="s">
        <v>6</v>
      </c>
      <c r="G148" s="237" t="s">
        <v>1</v>
      </c>
      <c r="H148" s="20" t="s">
        <v>40</v>
      </c>
      <c r="I148" s="257" t="s">
        <v>29</v>
      </c>
      <c r="J148" s="258"/>
      <c r="K148" s="258"/>
      <c r="L148" s="259"/>
      <c r="M148" s="150"/>
      <c r="N148" s="130"/>
      <c r="O148" s="130"/>
      <c r="P148" s="13"/>
    </row>
    <row r="149" spans="1:16" s="7" customFormat="1" ht="56.25" x14ac:dyDescent="0.3">
      <c r="A149" s="13"/>
      <c r="B149" s="237"/>
      <c r="C149" s="228"/>
      <c r="D149" s="236"/>
      <c r="E149" s="208"/>
      <c r="F149" s="236"/>
      <c r="G149" s="237"/>
      <c r="H149" s="20">
        <f>H151+H153+H155</f>
        <v>996.90000000000009</v>
      </c>
      <c r="I149" s="169" t="s">
        <v>70</v>
      </c>
      <c r="J149" s="25">
        <v>310.10000000000002</v>
      </c>
      <c r="K149" s="26">
        <v>331.8</v>
      </c>
      <c r="L149" s="71">
        <v>355</v>
      </c>
      <c r="M149" s="150"/>
      <c r="N149" s="138"/>
      <c r="O149" s="138"/>
      <c r="P149" s="13"/>
    </row>
    <row r="150" spans="1:16" s="7" customFormat="1" ht="20.25" x14ac:dyDescent="0.3">
      <c r="A150" s="13"/>
      <c r="B150" s="237"/>
      <c r="C150" s="228"/>
      <c r="D150" s="236"/>
      <c r="E150" s="208"/>
      <c r="F150" s="236"/>
      <c r="G150" s="237"/>
      <c r="H150" s="59" t="s">
        <v>74</v>
      </c>
      <c r="I150" s="257" t="s">
        <v>25</v>
      </c>
      <c r="J150" s="258"/>
      <c r="K150" s="258"/>
      <c r="L150" s="259"/>
      <c r="M150" s="150"/>
      <c r="N150" s="130"/>
      <c r="O150" s="130"/>
      <c r="P150" s="13"/>
    </row>
    <row r="151" spans="1:16" s="7" customFormat="1" ht="78.75" customHeight="1" x14ac:dyDescent="0.3">
      <c r="A151" s="13"/>
      <c r="B151" s="237"/>
      <c r="C151" s="228"/>
      <c r="D151" s="236"/>
      <c r="E151" s="208"/>
      <c r="F151" s="236"/>
      <c r="G151" s="237"/>
      <c r="H151" s="20">
        <f>J149</f>
        <v>310.10000000000002</v>
      </c>
      <c r="I151" s="169" t="s">
        <v>104</v>
      </c>
      <c r="J151" s="170" t="s">
        <v>105</v>
      </c>
      <c r="K151" s="170" t="s">
        <v>106</v>
      </c>
      <c r="L151" s="95" t="s">
        <v>107</v>
      </c>
      <c r="M151" s="153"/>
      <c r="N151" s="130"/>
      <c r="O151" s="130"/>
      <c r="P151" s="13"/>
    </row>
    <row r="152" spans="1:16" s="7" customFormat="1" ht="20.25" x14ac:dyDescent="0.3">
      <c r="A152" s="13"/>
      <c r="B152" s="237"/>
      <c r="C152" s="228"/>
      <c r="D152" s="236"/>
      <c r="E152" s="208"/>
      <c r="F152" s="236"/>
      <c r="G152" s="237"/>
      <c r="H152" s="59" t="s">
        <v>75</v>
      </c>
      <c r="I152" s="257" t="s">
        <v>28</v>
      </c>
      <c r="J152" s="258"/>
      <c r="K152" s="258"/>
      <c r="L152" s="259"/>
      <c r="M152" s="150"/>
      <c r="N152" s="130"/>
      <c r="O152" s="130"/>
      <c r="P152" s="13"/>
    </row>
    <row r="153" spans="1:16" s="7" customFormat="1" ht="20.25" x14ac:dyDescent="0.3">
      <c r="A153" s="13"/>
      <c r="B153" s="237"/>
      <c r="C153" s="228"/>
      <c r="D153" s="236"/>
      <c r="E153" s="208"/>
      <c r="F153" s="236"/>
      <c r="G153" s="237"/>
      <c r="H153" s="20">
        <f>K149</f>
        <v>331.8</v>
      </c>
      <c r="I153" s="169" t="s">
        <v>9</v>
      </c>
      <c r="J153" s="28">
        <f>J149/1570*1000</f>
        <v>197.515923566879</v>
      </c>
      <c r="K153" s="28">
        <f>K149/1600*1000</f>
        <v>207.375</v>
      </c>
      <c r="L153" s="28">
        <f>L149/1650*1000</f>
        <v>215.15151515151516</v>
      </c>
      <c r="M153" s="150"/>
      <c r="N153" s="130"/>
      <c r="O153" s="130"/>
      <c r="P153" s="13"/>
    </row>
    <row r="154" spans="1:16" s="7" customFormat="1" ht="20.25" x14ac:dyDescent="0.3">
      <c r="A154" s="13"/>
      <c r="B154" s="237"/>
      <c r="C154" s="228"/>
      <c r="D154" s="236"/>
      <c r="E154" s="208"/>
      <c r="F154" s="236"/>
      <c r="G154" s="237"/>
      <c r="H154" s="93" t="s">
        <v>76</v>
      </c>
      <c r="I154" s="257" t="s">
        <v>31</v>
      </c>
      <c r="J154" s="258"/>
      <c r="K154" s="258"/>
      <c r="L154" s="259"/>
      <c r="M154" s="150"/>
      <c r="N154" s="130"/>
      <c r="O154" s="130"/>
      <c r="P154" s="13"/>
    </row>
    <row r="155" spans="1:16" s="7" customFormat="1" ht="37.5" x14ac:dyDescent="0.3">
      <c r="A155" s="13"/>
      <c r="B155" s="237"/>
      <c r="C155" s="172"/>
      <c r="D155" s="236"/>
      <c r="E155" s="209"/>
      <c r="F155" s="236"/>
      <c r="G155" s="237"/>
      <c r="H155" s="20">
        <f>L149</f>
        <v>355</v>
      </c>
      <c r="I155" s="169" t="s">
        <v>127</v>
      </c>
      <c r="J155" s="26">
        <v>100</v>
      </c>
      <c r="K155" s="26">
        <v>101.9</v>
      </c>
      <c r="L155" s="71">
        <v>105.1</v>
      </c>
      <c r="M155" s="153"/>
      <c r="N155" s="130"/>
      <c r="O155" s="130"/>
      <c r="P155" s="13"/>
    </row>
    <row r="156" spans="1:16" s="6" customFormat="1" ht="19.5" hidden="1" customHeight="1" x14ac:dyDescent="0.25">
      <c r="A156" s="141"/>
      <c r="B156" s="237"/>
      <c r="C156" s="172"/>
      <c r="D156" s="233" t="s">
        <v>57</v>
      </c>
      <c r="E156" s="207" t="s">
        <v>79</v>
      </c>
      <c r="F156" s="233" t="s">
        <v>11</v>
      </c>
      <c r="G156" s="227" t="s">
        <v>1</v>
      </c>
      <c r="H156" s="20" t="s">
        <v>40</v>
      </c>
      <c r="I156" s="257" t="s">
        <v>29</v>
      </c>
      <c r="J156" s="258"/>
      <c r="K156" s="258"/>
      <c r="L156" s="259"/>
      <c r="M156" s="154"/>
      <c r="N156" s="140"/>
      <c r="O156" s="140"/>
      <c r="P156" s="141"/>
    </row>
    <row r="157" spans="1:16" s="6" customFormat="1" ht="63.75" hidden="1" customHeight="1" x14ac:dyDescent="0.25">
      <c r="A157" s="141"/>
      <c r="B157" s="237"/>
      <c r="C157" s="172"/>
      <c r="D157" s="234"/>
      <c r="E157" s="208"/>
      <c r="F157" s="234"/>
      <c r="G157" s="228"/>
      <c r="H157" s="20">
        <f>H159+H161+H163</f>
        <v>0</v>
      </c>
      <c r="I157" s="169" t="s">
        <v>35</v>
      </c>
      <c r="J157" s="26"/>
      <c r="K157" s="25"/>
      <c r="L157" s="72"/>
      <c r="M157" s="154" t="s">
        <v>77</v>
      </c>
      <c r="N157" s="135"/>
      <c r="O157" s="135"/>
      <c r="P157" s="141"/>
    </row>
    <row r="158" spans="1:16" s="6" customFormat="1" ht="21" hidden="1" customHeight="1" x14ac:dyDescent="0.25">
      <c r="A158" s="141"/>
      <c r="B158" s="237"/>
      <c r="C158" s="172"/>
      <c r="D158" s="234"/>
      <c r="E158" s="208"/>
      <c r="F158" s="234"/>
      <c r="G158" s="228"/>
      <c r="H158" s="59" t="s">
        <v>74</v>
      </c>
      <c r="I158" s="257" t="s">
        <v>25</v>
      </c>
      <c r="J158" s="258"/>
      <c r="K158" s="258"/>
      <c r="L158" s="259"/>
      <c r="M158" s="148"/>
      <c r="N158" s="126"/>
      <c r="O158" s="126"/>
      <c r="P158" s="141"/>
    </row>
    <row r="159" spans="1:16" s="6" customFormat="1" ht="21" hidden="1" x14ac:dyDescent="0.25">
      <c r="A159" s="141"/>
      <c r="B159" s="237"/>
      <c r="C159" s="172"/>
      <c r="D159" s="234"/>
      <c r="E159" s="208"/>
      <c r="F159" s="234"/>
      <c r="G159" s="228"/>
      <c r="H159" s="20">
        <f>J157</f>
        <v>0</v>
      </c>
      <c r="I159" s="169" t="s">
        <v>63</v>
      </c>
      <c r="J159" s="78"/>
      <c r="K159" s="78"/>
      <c r="L159" s="89"/>
      <c r="M159" s="154" t="s">
        <v>77</v>
      </c>
      <c r="N159" s="126"/>
      <c r="O159" s="126"/>
      <c r="P159" s="141"/>
    </row>
    <row r="160" spans="1:16" s="6" customFormat="1" ht="21" hidden="1" customHeight="1" x14ac:dyDescent="0.25">
      <c r="A160" s="141"/>
      <c r="B160" s="237"/>
      <c r="C160" s="172"/>
      <c r="D160" s="234"/>
      <c r="E160" s="208"/>
      <c r="F160" s="234"/>
      <c r="G160" s="228"/>
      <c r="H160" s="59" t="s">
        <v>75</v>
      </c>
      <c r="I160" s="257" t="s">
        <v>26</v>
      </c>
      <c r="J160" s="258"/>
      <c r="K160" s="258"/>
      <c r="L160" s="259"/>
      <c r="M160" s="148"/>
      <c r="N160" s="126"/>
      <c r="O160" s="126"/>
      <c r="P160" s="141"/>
    </row>
    <row r="161" spans="1:16" s="6" customFormat="1" ht="21" hidden="1" x14ac:dyDescent="0.25">
      <c r="A161" s="141"/>
      <c r="B161" s="237"/>
      <c r="C161" s="172"/>
      <c r="D161" s="234"/>
      <c r="E161" s="208"/>
      <c r="F161" s="234"/>
      <c r="G161" s="228"/>
      <c r="H161" s="20">
        <f>K157</f>
        <v>0</v>
      </c>
      <c r="I161" s="169" t="s">
        <v>7</v>
      </c>
      <c r="J161" s="26" t="e">
        <f>J157/J159*1000</f>
        <v>#DIV/0!</v>
      </c>
      <c r="K161" s="26" t="e">
        <f>K157/K159*1000</f>
        <v>#DIV/0!</v>
      </c>
      <c r="L161" s="71" t="e">
        <f>L157/L159*1000</f>
        <v>#DIV/0!</v>
      </c>
      <c r="M161" s="154" t="s">
        <v>77</v>
      </c>
      <c r="N161" s="126"/>
      <c r="O161" s="126"/>
      <c r="P161" s="141"/>
    </row>
    <row r="162" spans="1:16" s="6" customFormat="1" ht="21" hidden="1" customHeight="1" x14ac:dyDescent="0.25">
      <c r="A162" s="141"/>
      <c r="B162" s="237"/>
      <c r="C162" s="172"/>
      <c r="D162" s="234"/>
      <c r="E162" s="208"/>
      <c r="F162" s="234"/>
      <c r="G162" s="228"/>
      <c r="H162" s="93" t="s">
        <v>76</v>
      </c>
      <c r="I162" s="257" t="s">
        <v>31</v>
      </c>
      <c r="J162" s="258"/>
      <c r="K162" s="258"/>
      <c r="L162" s="259"/>
      <c r="M162" s="148"/>
      <c r="N162" s="126"/>
      <c r="O162" s="126"/>
      <c r="P162" s="141"/>
    </row>
    <row r="163" spans="1:16" s="6" customFormat="1" ht="21" hidden="1" x14ac:dyDescent="0.25">
      <c r="A163" s="141"/>
      <c r="B163" s="237"/>
      <c r="C163" s="172"/>
      <c r="D163" s="235"/>
      <c r="E163" s="209"/>
      <c r="F163" s="235"/>
      <c r="G163" s="229"/>
      <c r="H163" s="20">
        <f>L157</f>
        <v>0</v>
      </c>
      <c r="I163" s="169" t="s">
        <v>68</v>
      </c>
      <c r="J163" s="25"/>
      <c r="K163" s="25"/>
      <c r="L163" s="72"/>
      <c r="M163" s="154" t="s">
        <v>77</v>
      </c>
      <c r="N163" s="126"/>
      <c r="O163" s="126"/>
      <c r="P163" s="141"/>
    </row>
    <row r="164" spans="1:16" s="6" customFormat="1" ht="18" customHeight="1" x14ac:dyDescent="0.25">
      <c r="A164" s="141"/>
      <c r="B164" s="237"/>
      <c r="C164" s="172"/>
      <c r="D164" s="233" t="s">
        <v>84</v>
      </c>
      <c r="E164" s="207" t="s">
        <v>79</v>
      </c>
      <c r="F164" s="233" t="s">
        <v>6</v>
      </c>
      <c r="G164" s="227" t="s">
        <v>1</v>
      </c>
      <c r="H164" s="20" t="s">
        <v>40</v>
      </c>
      <c r="I164" s="257" t="s">
        <v>24</v>
      </c>
      <c r="J164" s="258"/>
      <c r="K164" s="258"/>
      <c r="L164" s="259"/>
      <c r="M164" s="148"/>
      <c r="N164" s="126"/>
      <c r="O164" s="126"/>
      <c r="P164" s="141"/>
    </row>
    <row r="165" spans="1:16" s="6" customFormat="1" ht="42" customHeight="1" x14ac:dyDescent="0.25">
      <c r="A165" s="141"/>
      <c r="B165" s="237"/>
      <c r="C165" s="172"/>
      <c r="D165" s="234"/>
      <c r="E165" s="208"/>
      <c r="F165" s="234"/>
      <c r="G165" s="228"/>
      <c r="H165" s="20">
        <f>H167+H169+H171</f>
        <v>4249.05</v>
      </c>
      <c r="I165" s="169" t="s">
        <v>44</v>
      </c>
      <c r="J165" s="26">
        <v>1321.7</v>
      </c>
      <c r="K165" s="26">
        <v>1414.18</v>
      </c>
      <c r="L165" s="71">
        <v>1513.17</v>
      </c>
      <c r="M165" s="148"/>
      <c r="N165" s="135"/>
      <c r="O165" s="135"/>
      <c r="P165" s="141"/>
    </row>
    <row r="166" spans="1:16" s="6" customFormat="1" ht="21" x14ac:dyDescent="0.25">
      <c r="A166" s="141"/>
      <c r="B166" s="237"/>
      <c r="C166" s="172"/>
      <c r="D166" s="234"/>
      <c r="E166" s="208"/>
      <c r="F166" s="234"/>
      <c r="G166" s="228"/>
      <c r="H166" s="59" t="s">
        <v>74</v>
      </c>
      <c r="I166" s="257" t="s">
        <v>25</v>
      </c>
      <c r="J166" s="258"/>
      <c r="K166" s="258"/>
      <c r="L166" s="259"/>
      <c r="M166" s="148"/>
      <c r="N166" s="140"/>
      <c r="O166" s="140"/>
      <c r="P166" s="141"/>
    </row>
    <row r="167" spans="1:16" s="6" customFormat="1" ht="21" x14ac:dyDescent="0.25">
      <c r="A167" s="141"/>
      <c r="B167" s="237"/>
      <c r="C167" s="172"/>
      <c r="D167" s="234"/>
      <c r="E167" s="208"/>
      <c r="F167" s="234"/>
      <c r="G167" s="228"/>
      <c r="H167" s="20">
        <f>J165</f>
        <v>1321.7</v>
      </c>
      <c r="I167" s="169" t="s">
        <v>8</v>
      </c>
      <c r="J167" s="25">
        <v>5150</v>
      </c>
      <c r="K167" s="25">
        <v>5250</v>
      </c>
      <c r="L167" s="72">
        <v>5350</v>
      </c>
      <c r="M167" s="149"/>
      <c r="N167" s="140"/>
      <c r="O167" s="140"/>
      <c r="P167" s="141"/>
    </row>
    <row r="168" spans="1:16" s="6" customFormat="1" ht="21" x14ac:dyDescent="0.25">
      <c r="A168" s="141"/>
      <c r="B168" s="237"/>
      <c r="C168" s="172"/>
      <c r="D168" s="234"/>
      <c r="E168" s="208"/>
      <c r="F168" s="234"/>
      <c r="G168" s="228"/>
      <c r="H168" s="59" t="s">
        <v>75</v>
      </c>
      <c r="I168" s="257" t="s">
        <v>26</v>
      </c>
      <c r="J168" s="258"/>
      <c r="K168" s="258"/>
      <c r="L168" s="259"/>
      <c r="M168" s="148"/>
      <c r="N168" s="140"/>
      <c r="O168" s="140"/>
      <c r="P168" s="141"/>
    </row>
    <row r="169" spans="1:16" s="6" customFormat="1" ht="21" x14ac:dyDescent="0.25">
      <c r="A169" s="141"/>
      <c r="B169" s="237"/>
      <c r="C169" s="172"/>
      <c r="D169" s="234"/>
      <c r="E169" s="208"/>
      <c r="F169" s="234"/>
      <c r="G169" s="228"/>
      <c r="H169" s="20">
        <f>K165</f>
        <v>1414.18</v>
      </c>
      <c r="I169" s="169" t="s">
        <v>9</v>
      </c>
      <c r="J169" s="28">
        <f>J165/J167*1000</f>
        <v>256.64077669902912</v>
      </c>
      <c r="K169" s="28">
        <f>K165/K167*1000</f>
        <v>269.36761904761909</v>
      </c>
      <c r="L169" s="75">
        <f>L165/L167*1000</f>
        <v>282.83551401869164</v>
      </c>
      <c r="M169" s="148"/>
      <c r="N169" s="140"/>
      <c r="O169" s="140"/>
      <c r="P169" s="141"/>
    </row>
    <row r="170" spans="1:16" s="6" customFormat="1" ht="18" customHeight="1" x14ac:dyDescent="0.25">
      <c r="A170" s="141"/>
      <c r="B170" s="237"/>
      <c r="C170" s="172"/>
      <c r="D170" s="234"/>
      <c r="E170" s="208"/>
      <c r="F170" s="234"/>
      <c r="G170" s="228"/>
      <c r="H170" s="93" t="s">
        <v>76</v>
      </c>
      <c r="I170" s="257" t="s">
        <v>31</v>
      </c>
      <c r="J170" s="258"/>
      <c r="K170" s="258"/>
      <c r="L170" s="259"/>
      <c r="M170" s="148"/>
      <c r="N170" s="140"/>
      <c r="O170" s="140"/>
      <c r="P170" s="141"/>
    </row>
    <row r="171" spans="1:16" s="6" customFormat="1" ht="41.25" customHeight="1" x14ac:dyDescent="0.25">
      <c r="A171" s="141"/>
      <c r="B171" s="237"/>
      <c r="C171" s="172"/>
      <c r="D171" s="235"/>
      <c r="E171" s="209"/>
      <c r="F171" s="235"/>
      <c r="G171" s="229"/>
      <c r="H171" s="20">
        <f>L165</f>
        <v>1513.17</v>
      </c>
      <c r="I171" s="169" t="s">
        <v>128</v>
      </c>
      <c r="J171" s="26">
        <v>100</v>
      </c>
      <c r="K171" s="26">
        <v>101.9</v>
      </c>
      <c r="L171" s="71">
        <v>103.9</v>
      </c>
      <c r="M171" s="148"/>
      <c r="N171" s="140"/>
      <c r="O171" s="140"/>
      <c r="P171" s="141"/>
    </row>
    <row r="172" spans="1:16" s="6" customFormat="1" ht="21" customHeight="1" x14ac:dyDescent="0.3">
      <c r="A172" s="141"/>
      <c r="B172" s="237"/>
      <c r="C172" s="172"/>
      <c r="D172" s="233" t="s">
        <v>85</v>
      </c>
      <c r="E172" s="207" t="s">
        <v>79</v>
      </c>
      <c r="F172" s="233" t="s">
        <v>6</v>
      </c>
      <c r="G172" s="227" t="s">
        <v>1</v>
      </c>
      <c r="H172" s="174" t="s">
        <v>40</v>
      </c>
      <c r="I172" s="240" t="s">
        <v>24</v>
      </c>
      <c r="J172" s="241"/>
      <c r="K172" s="241"/>
      <c r="L172" s="242"/>
      <c r="M172" s="154"/>
      <c r="N172" s="139"/>
      <c r="O172" s="139"/>
      <c r="P172" s="141"/>
    </row>
    <row r="173" spans="1:16" s="6" customFormat="1" ht="36.950000000000003" customHeight="1" x14ac:dyDescent="0.25">
      <c r="A173" s="141"/>
      <c r="B173" s="237"/>
      <c r="C173" s="172"/>
      <c r="D173" s="234"/>
      <c r="E173" s="208"/>
      <c r="F173" s="234"/>
      <c r="G173" s="228"/>
      <c r="H173" s="174">
        <f>H175+H177+H179</f>
        <v>300</v>
      </c>
      <c r="I173" s="22" t="s">
        <v>71</v>
      </c>
      <c r="J173" s="26">
        <v>100</v>
      </c>
      <c r="K173" s="26">
        <v>100</v>
      </c>
      <c r="L173" s="71">
        <v>100</v>
      </c>
      <c r="M173" s="148"/>
      <c r="N173" s="142"/>
      <c r="O173" s="142"/>
      <c r="P173" s="141"/>
    </row>
    <row r="174" spans="1:16" s="6" customFormat="1" ht="21" x14ac:dyDescent="0.25">
      <c r="A174" s="141"/>
      <c r="B174" s="237"/>
      <c r="C174" s="172"/>
      <c r="D174" s="234"/>
      <c r="E174" s="208"/>
      <c r="F174" s="234"/>
      <c r="G174" s="228"/>
      <c r="H174" s="59" t="s">
        <v>74</v>
      </c>
      <c r="I174" s="230" t="s">
        <v>25</v>
      </c>
      <c r="J174" s="231"/>
      <c r="K174" s="231"/>
      <c r="L174" s="232"/>
      <c r="M174" s="148"/>
      <c r="N174" s="142"/>
      <c r="O174" s="142"/>
      <c r="P174" s="141"/>
    </row>
    <row r="175" spans="1:16" s="6" customFormat="1" ht="75" x14ac:dyDescent="0.25">
      <c r="A175" s="141"/>
      <c r="B175" s="237"/>
      <c r="C175" s="172"/>
      <c r="D175" s="234"/>
      <c r="E175" s="208"/>
      <c r="F175" s="234"/>
      <c r="G175" s="228"/>
      <c r="H175" s="174">
        <f>J173</f>
        <v>100</v>
      </c>
      <c r="I175" s="53" t="s">
        <v>94</v>
      </c>
      <c r="J175" s="170" t="s">
        <v>102</v>
      </c>
      <c r="K175" s="170" t="s">
        <v>102</v>
      </c>
      <c r="L175" s="170" t="s">
        <v>102</v>
      </c>
      <c r="M175" s="148"/>
      <c r="N175" s="142"/>
      <c r="O175" s="142"/>
      <c r="P175" s="141"/>
    </row>
    <row r="176" spans="1:16" s="6" customFormat="1" ht="21" x14ac:dyDescent="0.25">
      <c r="A176" s="141"/>
      <c r="B176" s="237"/>
      <c r="C176" s="172"/>
      <c r="D176" s="234"/>
      <c r="E176" s="208"/>
      <c r="F176" s="234"/>
      <c r="G176" s="228"/>
      <c r="H176" s="59" t="s">
        <v>75</v>
      </c>
      <c r="I176" s="230" t="s">
        <v>28</v>
      </c>
      <c r="J176" s="231"/>
      <c r="K176" s="231"/>
      <c r="L176" s="232"/>
      <c r="M176" s="148"/>
      <c r="N176" s="142"/>
      <c r="O176" s="142"/>
      <c r="P176" s="141"/>
    </row>
    <row r="177" spans="1:41" s="6" customFormat="1" ht="21" x14ac:dyDescent="0.25">
      <c r="A177" s="141"/>
      <c r="B177" s="237"/>
      <c r="C177" s="172"/>
      <c r="D177" s="234"/>
      <c r="E177" s="208"/>
      <c r="F177" s="234"/>
      <c r="G177" s="228"/>
      <c r="H177" s="174">
        <f>K173</f>
        <v>100</v>
      </c>
      <c r="I177" s="169" t="s">
        <v>7</v>
      </c>
      <c r="J177" s="32">
        <v>5000</v>
      </c>
      <c r="K177" s="32">
        <v>5000</v>
      </c>
      <c r="L177" s="76">
        <v>5000</v>
      </c>
      <c r="M177" s="148"/>
      <c r="N177" s="142"/>
      <c r="O177" s="142"/>
      <c r="P177" s="141"/>
    </row>
    <row r="178" spans="1:41" s="6" customFormat="1" ht="21" x14ac:dyDescent="0.25">
      <c r="A178" s="141"/>
      <c r="B178" s="237"/>
      <c r="C178" s="172"/>
      <c r="D178" s="234"/>
      <c r="E178" s="208"/>
      <c r="F178" s="234"/>
      <c r="G178" s="228"/>
      <c r="H178" s="93" t="s">
        <v>76</v>
      </c>
      <c r="I178" s="230" t="s">
        <v>27</v>
      </c>
      <c r="J178" s="231"/>
      <c r="K178" s="231"/>
      <c r="L178" s="232"/>
      <c r="M178" s="148"/>
      <c r="N178" s="140"/>
      <c r="O178" s="140"/>
      <c r="P178" s="141"/>
    </row>
    <row r="179" spans="1:41" s="6" customFormat="1" ht="21" x14ac:dyDescent="0.25">
      <c r="A179" s="141"/>
      <c r="B179" s="237"/>
      <c r="C179" s="173"/>
      <c r="D179" s="235"/>
      <c r="E179" s="209"/>
      <c r="F179" s="235"/>
      <c r="G179" s="229"/>
      <c r="H179" s="20">
        <f>L173</f>
        <v>100</v>
      </c>
      <c r="I179" s="169" t="s">
        <v>136</v>
      </c>
      <c r="J179" s="26">
        <v>100</v>
      </c>
      <c r="K179" s="26">
        <v>100</v>
      </c>
      <c r="L179" s="71">
        <v>100</v>
      </c>
      <c r="M179" s="149"/>
      <c r="N179" s="143"/>
      <c r="O179" s="143"/>
      <c r="P179" s="141"/>
    </row>
    <row r="180" spans="1:41" s="2" customFormat="1" ht="31.9" customHeight="1" x14ac:dyDescent="0.25">
      <c r="A180" s="157"/>
      <c r="B180" s="9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60"/>
      <c r="N180" s="156"/>
      <c r="O180" s="156"/>
    </row>
    <row r="181" spans="1:41" s="2" customFormat="1" ht="21" customHeight="1" x14ac:dyDescent="0.25">
      <c r="B181" s="247" t="s">
        <v>52</v>
      </c>
      <c r="C181" s="248"/>
      <c r="D181" s="248"/>
      <c r="E181" s="248"/>
      <c r="F181" s="249"/>
      <c r="G181" s="256" t="s">
        <v>23</v>
      </c>
      <c r="H181" s="256"/>
      <c r="I181" s="97"/>
      <c r="J181" s="32"/>
      <c r="K181" s="32"/>
      <c r="L181" s="76"/>
      <c r="M181" s="161"/>
      <c r="N181" s="158"/>
      <c r="O181" s="158"/>
    </row>
    <row r="182" spans="1:41" s="2" customFormat="1" x14ac:dyDescent="0.25">
      <c r="B182" s="250"/>
      <c r="C182" s="251"/>
      <c r="D182" s="251"/>
      <c r="E182" s="251"/>
      <c r="F182" s="252"/>
      <c r="G182" s="256">
        <f>G184+G186+G188</f>
        <v>483952.86000000004</v>
      </c>
      <c r="H182" s="256"/>
      <c r="I182" s="18"/>
      <c r="J182" s="32"/>
      <c r="K182" s="32"/>
      <c r="L182" s="76"/>
      <c r="M182" s="161"/>
      <c r="N182" s="158"/>
      <c r="O182" s="158"/>
    </row>
    <row r="183" spans="1:41" s="2" customFormat="1" x14ac:dyDescent="0.25">
      <c r="B183" s="250"/>
      <c r="C183" s="251"/>
      <c r="D183" s="251"/>
      <c r="E183" s="251"/>
      <c r="F183" s="252"/>
      <c r="G183" s="256" t="s">
        <v>74</v>
      </c>
      <c r="H183" s="256"/>
      <c r="I183" s="18"/>
      <c r="J183" s="32"/>
      <c r="K183" s="32"/>
      <c r="L183" s="76"/>
      <c r="M183" s="161"/>
      <c r="N183" s="158"/>
      <c r="O183" s="158"/>
    </row>
    <row r="184" spans="1:41" s="2" customFormat="1" x14ac:dyDescent="0.25">
      <c r="B184" s="250"/>
      <c r="C184" s="251"/>
      <c r="D184" s="251"/>
      <c r="E184" s="251"/>
      <c r="F184" s="252"/>
      <c r="G184" s="256">
        <f>H9+H17+H25+H33+H41+H49+H57+H65+H73+H92+H100+H108+H116+H124+H134+H142+H151+H167+H175</f>
        <v>157412.50000000003</v>
      </c>
      <c r="H184" s="256"/>
      <c r="I184" s="18"/>
      <c r="J184" s="32"/>
      <c r="K184" s="32"/>
      <c r="L184" s="76"/>
      <c r="M184" s="161"/>
      <c r="N184" s="158"/>
      <c r="O184" s="158"/>
    </row>
    <row r="185" spans="1:41" s="2" customFormat="1" ht="21" customHeight="1" x14ac:dyDescent="0.25">
      <c r="B185" s="250"/>
      <c r="C185" s="251"/>
      <c r="D185" s="251"/>
      <c r="E185" s="251"/>
      <c r="F185" s="252"/>
      <c r="G185" s="256" t="s">
        <v>75</v>
      </c>
      <c r="H185" s="256"/>
      <c r="I185" s="18"/>
      <c r="J185" s="32"/>
      <c r="K185" s="32"/>
      <c r="L185" s="76"/>
      <c r="M185" s="161"/>
      <c r="N185" s="158"/>
      <c r="O185" s="158"/>
    </row>
    <row r="186" spans="1:41" s="2" customFormat="1" x14ac:dyDescent="0.25">
      <c r="B186" s="250"/>
      <c r="C186" s="251"/>
      <c r="D186" s="251"/>
      <c r="E186" s="251"/>
      <c r="F186" s="252"/>
      <c r="G186" s="256">
        <f>H11+H19+H27+H35+H43+H51+H59+H67+H75+H94+H102+H110+H118+H126+H136+H144+H153+H169+H177</f>
        <v>149114.64999999997</v>
      </c>
      <c r="H186" s="256"/>
      <c r="I186" s="18"/>
      <c r="J186" s="32"/>
      <c r="K186" s="32"/>
      <c r="L186" s="76"/>
      <c r="M186" s="161"/>
      <c r="N186" s="158"/>
      <c r="O186" s="158"/>
    </row>
    <row r="187" spans="1:41" s="15" customFormat="1" x14ac:dyDescent="0.25">
      <c r="B187" s="250"/>
      <c r="C187" s="251"/>
      <c r="D187" s="251"/>
      <c r="E187" s="251"/>
      <c r="F187" s="252"/>
      <c r="G187" s="256" t="s">
        <v>76</v>
      </c>
      <c r="H187" s="256"/>
      <c r="I187" s="18"/>
      <c r="J187" s="32"/>
      <c r="K187" s="32"/>
      <c r="L187" s="76"/>
      <c r="M187" s="162"/>
      <c r="N187" s="159"/>
      <c r="O187" s="159"/>
    </row>
    <row r="188" spans="1:41" s="15" customFormat="1" x14ac:dyDescent="0.25">
      <c r="B188" s="253"/>
      <c r="C188" s="254"/>
      <c r="D188" s="254"/>
      <c r="E188" s="254"/>
      <c r="F188" s="255"/>
      <c r="G188" s="256">
        <f>H13+H21+H29+H37+H45+H53+H61+H69+H77+H96+H104+H112+H120+H128+H138+H146+H155+H171+H179</f>
        <v>177425.71000000002</v>
      </c>
      <c r="H188" s="256"/>
      <c r="I188" s="18"/>
      <c r="J188" s="32"/>
      <c r="K188" s="32"/>
      <c r="L188" s="76"/>
      <c r="M188" s="162"/>
      <c r="N188" s="159"/>
      <c r="O188" s="159"/>
    </row>
    <row r="189" spans="1:41" s="9" customFormat="1" ht="52.5" customHeight="1" x14ac:dyDescent="0.3">
      <c r="B189" s="3"/>
      <c r="C189" s="40"/>
      <c r="D189" s="41"/>
      <c r="E189" s="42"/>
      <c r="F189" s="43"/>
      <c r="G189" s="44"/>
      <c r="H189" s="45"/>
      <c r="I189" s="41"/>
      <c r="J189" s="46"/>
      <c r="K189" s="46"/>
      <c r="L189" s="46"/>
      <c r="M189" s="81"/>
      <c r="N189" s="81"/>
      <c r="O189" s="81"/>
    </row>
    <row r="190" spans="1:41" s="201" customFormat="1" ht="37.5" customHeight="1" x14ac:dyDescent="0.3">
      <c r="B190" s="246"/>
      <c r="C190" s="246"/>
      <c r="D190" s="41" t="s">
        <v>142</v>
      </c>
      <c r="E190" s="42"/>
      <c r="F190" s="200"/>
      <c r="G190" s="84"/>
      <c r="H190" s="79"/>
      <c r="I190" s="41" t="s">
        <v>143</v>
      </c>
      <c r="J190" s="46"/>
      <c r="K190" s="46"/>
      <c r="L190" s="202"/>
      <c r="M190" s="203"/>
      <c r="N190" s="203"/>
      <c r="O190" s="203"/>
    </row>
    <row r="191" spans="1:41" s="8" customFormat="1" x14ac:dyDescent="0.3">
      <c r="B191" s="57"/>
      <c r="C191" s="33"/>
      <c r="D191" s="50"/>
      <c r="E191" s="51"/>
      <c r="F191" s="61"/>
      <c r="G191" s="85"/>
      <c r="H191" s="86"/>
      <c r="I191" s="38"/>
      <c r="J191" s="39"/>
      <c r="K191" s="39"/>
      <c r="L191" s="39"/>
      <c r="M191" s="82"/>
      <c r="N191" s="82"/>
      <c r="O191" s="82"/>
    </row>
    <row r="192" spans="1:41" s="14" customFormat="1" x14ac:dyDescent="0.3">
      <c r="A192"/>
      <c r="B192" s="57"/>
      <c r="C192" s="33"/>
      <c r="D192" s="34"/>
      <c r="E192" s="35"/>
      <c r="F192" s="83"/>
      <c r="G192" s="63"/>
      <c r="H192" s="62"/>
      <c r="I192" s="47"/>
      <c r="J192" s="39"/>
      <c r="K192" s="39"/>
      <c r="L192" s="39"/>
      <c r="M192" s="77"/>
      <c r="N192" s="77"/>
      <c r="O192" s="77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6:8" x14ac:dyDescent="0.3">
      <c r="F193" s="83"/>
      <c r="G193" s="85"/>
      <c r="H193" s="86"/>
    </row>
    <row r="194" spans="6:8" x14ac:dyDescent="0.3">
      <c r="F194" s="83"/>
      <c r="G194" s="85"/>
      <c r="H194" s="86"/>
    </row>
    <row r="195" spans="6:8" x14ac:dyDescent="0.3">
      <c r="F195" s="83"/>
      <c r="G195" s="85"/>
      <c r="H195" s="86"/>
    </row>
    <row r="196" spans="6:8" x14ac:dyDescent="0.3">
      <c r="F196" s="83"/>
      <c r="G196" s="85"/>
      <c r="H196" s="86"/>
    </row>
  </sheetData>
  <mergeCells count="196">
    <mergeCell ref="C88:L88"/>
    <mergeCell ref="C89:C112"/>
    <mergeCell ref="D89:D96"/>
    <mergeCell ref="E89:E96"/>
    <mergeCell ref="F89:F96"/>
    <mergeCell ref="G89:G96"/>
    <mergeCell ref="I89:L89"/>
    <mergeCell ref="D6:D13"/>
    <mergeCell ref="E6:E13"/>
    <mergeCell ref="F6:F13"/>
    <mergeCell ref="G6:G13"/>
    <mergeCell ref="I6:L6"/>
    <mergeCell ref="I8:L8"/>
    <mergeCell ref="I10:L10"/>
    <mergeCell ref="I12:L12"/>
    <mergeCell ref="D14:D21"/>
    <mergeCell ref="E14:E21"/>
    <mergeCell ref="F14:F21"/>
    <mergeCell ref="G14:G21"/>
    <mergeCell ref="I14:L14"/>
    <mergeCell ref="I16:L16"/>
    <mergeCell ref="I18:L18"/>
    <mergeCell ref="I54:L54"/>
    <mergeCell ref="I86:L86"/>
    <mergeCell ref="I84:L84"/>
    <mergeCell ref="I82:L82"/>
    <mergeCell ref="I80:K80"/>
    <mergeCell ref="I78:L78"/>
    <mergeCell ref="I76:L76"/>
    <mergeCell ref="I74:L74"/>
    <mergeCell ref="I72:L72"/>
    <mergeCell ref="I70:L70"/>
    <mergeCell ref="I66:L66"/>
    <mergeCell ref="I64:L64"/>
    <mergeCell ref="I62:L62"/>
    <mergeCell ref="I60:L60"/>
    <mergeCell ref="I58:L58"/>
    <mergeCell ref="I56:L56"/>
    <mergeCell ref="E164:E171"/>
    <mergeCell ref="F164:F171"/>
    <mergeCell ref="G164:G171"/>
    <mergeCell ref="C148:C154"/>
    <mergeCell ref="D148:D155"/>
    <mergeCell ref="E148:E155"/>
    <mergeCell ref="F148:F155"/>
    <mergeCell ref="G148:G155"/>
    <mergeCell ref="D156:D163"/>
    <mergeCell ref="I160:L160"/>
    <mergeCell ref="I162:L162"/>
    <mergeCell ref="D113:D120"/>
    <mergeCell ref="E113:E120"/>
    <mergeCell ref="F113:F120"/>
    <mergeCell ref="G113:G120"/>
    <mergeCell ref="I113:L113"/>
    <mergeCell ref="C130:L130"/>
    <mergeCell ref="C131:C146"/>
    <mergeCell ref="D131:D138"/>
    <mergeCell ref="I91:L91"/>
    <mergeCell ref="I95:L95"/>
    <mergeCell ref="D97:D104"/>
    <mergeCell ref="E97:E104"/>
    <mergeCell ref="F97:F104"/>
    <mergeCell ref="I170:L170"/>
    <mergeCell ref="I168:L168"/>
    <mergeCell ref="I166:L166"/>
    <mergeCell ref="I164:L164"/>
    <mergeCell ref="I154:L154"/>
    <mergeCell ref="I152:L152"/>
    <mergeCell ref="I150:L150"/>
    <mergeCell ref="I148:L148"/>
    <mergeCell ref="C147:L147"/>
    <mergeCell ref="D164:D171"/>
    <mergeCell ref="E156:E163"/>
    <mergeCell ref="F156:F163"/>
    <mergeCell ref="G156:G163"/>
    <mergeCell ref="I156:L156"/>
    <mergeCell ref="I158:L158"/>
    <mergeCell ref="I133:L133"/>
    <mergeCell ref="I135:L135"/>
    <mergeCell ref="I137:L137"/>
    <mergeCell ref="D139:D146"/>
    <mergeCell ref="B190:C190"/>
    <mergeCell ref="B181:F188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D172:D179"/>
    <mergeCell ref="E172:E179"/>
    <mergeCell ref="F172:F179"/>
    <mergeCell ref="G172:G179"/>
    <mergeCell ref="I172:L172"/>
    <mergeCell ref="I174:L174"/>
    <mergeCell ref="I176:L176"/>
    <mergeCell ref="I178:L178"/>
    <mergeCell ref="B5:B179"/>
    <mergeCell ref="I131:L131"/>
    <mergeCell ref="D121:D128"/>
    <mergeCell ref="E121:E128"/>
    <mergeCell ref="F121:F128"/>
    <mergeCell ref="G121:G128"/>
    <mergeCell ref="I145:L145"/>
    <mergeCell ref="I121:L121"/>
    <mergeCell ref="F139:F146"/>
    <mergeCell ref="G139:G146"/>
    <mergeCell ref="I139:L139"/>
    <mergeCell ref="I141:L141"/>
    <mergeCell ref="I143:L143"/>
    <mergeCell ref="E131:E138"/>
    <mergeCell ref="F131:F138"/>
    <mergeCell ref="G131:G138"/>
    <mergeCell ref="E139:E146"/>
    <mergeCell ref="G97:G104"/>
    <mergeCell ref="I97:L97"/>
    <mergeCell ref="I99:L99"/>
    <mergeCell ref="I101:L101"/>
    <mergeCell ref="I103:L103"/>
    <mergeCell ref="D105:D112"/>
    <mergeCell ref="E105:E112"/>
    <mergeCell ref="F105:F112"/>
    <mergeCell ref="G105:G112"/>
    <mergeCell ref="I105:L105"/>
    <mergeCell ref="I107:L107"/>
    <mergeCell ref="I109:L109"/>
    <mergeCell ref="I111:L111"/>
    <mergeCell ref="D78:D79"/>
    <mergeCell ref="E78:E79"/>
    <mergeCell ref="F78:F79"/>
    <mergeCell ref="G78:G79"/>
    <mergeCell ref="H78:H79"/>
    <mergeCell ref="D80:D87"/>
    <mergeCell ref="E80:E87"/>
    <mergeCell ref="F80:F87"/>
    <mergeCell ref="G80:G87"/>
    <mergeCell ref="D30:D37"/>
    <mergeCell ref="E38:E45"/>
    <mergeCell ref="F38:F45"/>
    <mergeCell ref="I36:L36"/>
    <mergeCell ref="I32:L32"/>
    <mergeCell ref="I34:L34"/>
    <mergeCell ref="I20:L20"/>
    <mergeCell ref="D70:D77"/>
    <mergeCell ref="E70:E77"/>
    <mergeCell ref="F70:F77"/>
    <mergeCell ref="G70:G77"/>
    <mergeCell ref="D54:D61"/>
    <mergeCell ref="E54:E61"/>
    <mergeCell ref="F54:F61"/>
    <mergeCell ref="G54:G61"/>
    <mergeCell ref="D62:D69"/>
    <mergeCell ref="E62:E69"/>
    <mergeCell ref="F62:F69"/>
    <mergeCell ref="G62:G69"/>
    <mergeCell ref="E30:E37"/>
    <mergeCell ref="F30:F37"/>
    <mergeCell ref="G30:G37"/>
    <mergeCell ref="I30:L30"/>
    <mergeCell ref="I68:L68"/>
    <mergeCell ref="I42:L42"/>
    <mergeCell ref="I44:L44"/>
    <mergeCell ref="D46:D53"/>
    <mergeCell ref="E46:E53"/>
    <mergeCell ref="F46:F53"/>
    <mergeCell ref="G46:G53"/>
    <mergeCell ref="I48:L48"/>
    <mergeCell ref="I50:L50"/>
    <mergeCell ref="I52:L52"/>
    <mergeCell ref="D38:D45"/>
    <mergeCell ref="J1:M1"/>
    <mergeCell ref="D1:I1"/>
    <mergeCell ref="E22:E29"/>
    <mergeCell ref="F22:F29"/>
    <mergeCell ref="G22:G29"/>
    <mergeCell ref="I22:L22"/>
    <mergeCell ref="I24:L24"/>
    <mergeCell ref="I26:L26"/>
    <mergeCell ref="I28:L28"/>
    <mergeCell ref="C5:L5"/>
    <mergeCell ref="D22:D29"/>
    <mergeCell ref="B2:L2"/>
    <mergeCell ref="B3:B4"/>
    <mergeCell ref="C3:C4"/>
    <mergeCell ref="D3:D4"/>
    <mergeCell ref="E3:E4"/>
    <mergeCell ref="F3:F4"/>
    <mergeCell ref="G3:G4"/>
    <mergeCell ref="H3:H4"/>
    <mergeCell ref="I3:L3"/>
    <mergeCell ref="C6:C53"/>
    <mergeCell ref="G38:G45"/>
    <mergeCell ref="I38:L38"/>
    <mergeCell ref="I40:L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fitToHeight="0" orientation="landscape" r:id="rId1"/>
  <headerFooter>
    <oddFooter>Сторінка &amp;P</oddFooter>
  </headerFooter>
  <rowBreaks count="6" manualBreakCount="6">
    <brk id="29" max="12" man="1"/>
    <brk id="53" max="12" man="1"/>
    <brk id="77" max="12" man="1"/>
    <brk id="120" max="12" man="1"/>
    <brk id="146" max="12" man="1"/>
    <brk id="19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порівняльна</vt:lpstr>
      <vt:lpstr>порівняльна!Заголовки_для_друку</vt:lpstr>
      <vt:lpstr>порівняльна!Область_друку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Бадилевич Тетяна Миколаївна</cp:lastModifiedBy>
  <cp:lastPrinted>2024-05-02T12:04:27Z</cp:lastPrinted>
  <dcterms:created xsi:type="dcterms:W3CDTF">2017-07-13T08:42:40Z</dcterms:created>
  <dcterms:modified xsi:type="dcterms:W3CDTF">2024-05-17T10:09:21Z</dcterms:modified>
</cp:coreProperties>
</file>