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SharedDocs\БАДИЛЕВИЧ\Порівняльна ПРОГРАМА МЦП 2022-2024\на експертизу\"/>
    </mc:Choice>
  </mc:AlternateContent>
  <bookViews>
    <workbookView xWindow="0" yWindow="0" windowWidth="21570" windowHeight="8055"/>
  </bookViews>
  <sheets>
    <sheet name="ПРОГРАМА" sheetId="1" r:id="rId1"/>
  </sheets>
  <definedNames>
    <definedName name="_xlnm.Print_Titles" localSheetId="0">ПРОГРАМА!$4:$6</definedName>
    <definedName name="_xlnm.Print_Area" localSheetId="0">ПРОГРАМА!$A$1:$K$277</definedName>
  </definedNames>
  <calcPr calcId="162913" refMode="R1C1"/>
</workbook>
</file>

<file path=xl/calcChain.xml><?xml version="1.0" encoding="utf-8"?>
<calcChain xmlns="http://schemas.openxmlformats.org/spreadsheetml/2006/main">
  <c r="G109" i="1" l="1"/>
  <c r="G117" i="1"/>
  <c r="F270" i="1" l="1"/>
  <c r="F272" i="1" l="1"/>
  <c r="F268" i="1"/>
  <c r="I258" i="1"/>
  <c r="I260" i="1" s="1"/>
  <c r="G255" i="1"/>
  <c r="K250" i="1"/>
  <c r="I250" i="1"/>
  <c r="G245" i="1"/>
  <c r="I238" i="1"/>
  <c r="I240" i="1" s="1"/>
  <c r="G234" i="1"/>
  <c r="J229" i="1"/>
  <c r="I229" i="1"/>
  <c r="G223" i="1"/>
  <c r="K217" i="1"/>
  <c r="J217" i="1"/>
  <c r="I217" i="1"/>
  <c r="K216" i="1"/>
  <c r="J216" i="1"/>
  <c r="I216" i="1"/>
  <c r="G210" i="1"/>
  <c r="J206" i="1"/>
  <c r="K205" i="1"/>
  <c r="J205" i="1"/>
  <c r="I205" i="1"/>
  <c r="K204" i="1"/>
  <c r="J204" i="1"/>
  <c r="I204" i="1"/>
  <c r="I191" i="1"/>
  <c r="K190" i="1"/>
  <c r="J190" i="1"/>
  <c r="I190" i="1"/>
  <c r="G175" i="1"/>
  <c r="G167" i="1"/>
  <c r="K163" i="1"/>
  <c r="I163" i="1"/>
  <c r="J159" i="1"/>
  <c r="J163" i="1" s="1"/>
  <c r="G159" i="1"/>
  <c r="K155" i="1"/>
  <c r="J155" i="1"/>
  <c r="I155" i="1"/>
  <c r="G151" i="1"/>
  <c r="I147" i="1"/>
  <c r="J143" i="1"/>
  <c r="K143" i="1" s="1"/>
  <c r="K147" i="1" s="1"/>
  <c r="G143" i="1"/>
  <c r="I138" i="1"/>
  <c r="J134" i="1"/>
  <c r="J138" i="1" s="1"/>
  <c r="G134" i="1"/>
  <c r="I130" i="1"/>
  <c r="J126" i="1"/>
  <c r="K126" i="1" s="1"/>
  <c r="K130" i="1" s="1"/>
  <c r="G126" i="1"/>
  <c r="I109" i="1"/>
  <c r="I113" i="1" s="1"/>
  <c r="K105" i="1"/>
  <c r="J105" i="1"/>
  <c r="I101" i="1"/>
  <c r="I105" i="1" s="1"/>
  <c r="G101" i="1"/>
  <c r="K97" i="1"/>
  <c r="J97" i="1"/>
  <c r="I97" i="1"/>
  <c r="G93" i="1"/>
  <c r="I89" i="1"/>
  <c r="J85" i="1"/>
  <c r="J89" i="1" s="1"/>
  <c r="G85" i="1"/>
  <c r="G76" i="1"/>
  <c r="I70" i="1"/>
  <c r="J65" i="1"/>
  <c r="J70" i="1" s="1"/>
  <c r="G65" i="1"/>
  <c r="I61" i="1"/>
  <c r="J57" i="1"/>
  <c r="J61" i="1" s="1"/>
  <c r="G57" i="1"/>
  <c r="I53" i="1"/>
  <c r="J49" i="1"/>
  <c r="J53" i="1" s="1"/>
  <c r="J45" i="1"/>
  <c r="I45" i="1"/>
  <c r="K41" i="1"/>
  <c r="K45" i="1" s="1"/>
  <c r="G41" i="1"/>
  <c r="I37" i="1"/>
  <c r="K33" i="1"/>
  <c r="K37" i="1" s="1"/>
  <c r="J33" i="1"/>
  <c r="J37" i="1" s="1"/>
  <c r="G33" i="1"/>
  <c r="I29" i="1"/>
  <c r="J25" i="1"/>
  <c r="K25" i="1" s="1"/>
  <c r="K29" i="1" s="1"/>
  <c r="G25" i="1"/>
  <c r="I21" i="1"/>
  <c r="J17" i="1"/>
  <c r="J21" i="1" s="1"/>
  <c r="G17" i="1"/>
  <c r="K13" i="1"/>
  <c r="J13" i="1"/>
  <c r="I13" i="1"/>
  <c r="G9" i="1"/>
  <c r="J29" i="1" l="1"/>
  <c r="F266" i="1"/>
  <c r="K57" i="1"/>
  <c r="K61" i="1" s="1"/>
  <c r="K134" i="1"/>
  <c r="K138" i="1" s="1"/>
  <c r="K85" i="1"/>
  <c r="K89" i="1" s="1"/>
  <c r="J130" i="1"/>
  <c r="J147" i="1"/>
  <c r="K17" i="1"/>
  <c r="K21" i="1" s="1"/>
  <c r="K65" i="1"/>
  <c r="K70" i="1" s="1"/>
</calcChain>
</file>

<file path=xl/sharedStrings.xml><?xml version="1.0" encoding="utf-8"?>
<sst xmlns="http://schemas.openxmlformats.org/spreadsheetml/2006/main" count="491" uniqueCount="195">
  <si>
    <t xml:space="preserve">Перелік завдань і заходів </t>
  </si>
  <si>
    <t>міської цільової програми  «Діти. Сім’я. Столиця на 2022-2024 роки»</t>
  </si>
  <si>
    <t>Оперативна ціль Стратегії розвитку міста Києва до 2025 року</t>
  </si>
  <si>
    <t xml:space="preserve"> Завдання Програми</t>
  </si>
  <si>
    <t>Заходи Програми</t>
  </si>
  <si>
    <t>Строки виконання заходу</t>
  </si>
  <si>
    <t>Виконавці заходу</t>
  </si>
  <si>
    <t xml:space="preserve">Джерела фінансування </t>
  </si>
  <si>
    <t>Обсяги фінансування, тис.грн.,</t>
  </si>
  <si>
    <t>Очікуваний результат (результативні показники)</t>
  </si>
  <si>
    <t>Назва показника</t>
  </si>
  <si>
    <t>2022 рік</t>
  </si>
  <si>
    <t>2023 рік</t>
  </si>
  <si>
    <t>2024 рік</t>
  </si>
  <si>
    <t xml:space="preserve">Підвищення соціальної  захищеності мешканців </t>
  </si>
  <si>
    <t>Розділ 1. Профілактика соціального сирітства та негативних проявів серед дітей, надання послуг сім'ям,  сім'ям з дітьми закладами та установами</t>
  </si>
  <si>
    <t>Підвищення ефективності функціонування системи соціальної допомоги</t>
  </si>
  <si>
    <t xml:space="preserve">2022-2024 </t>
  </si>
  <si>
    <t xml:space="preserve">Бюджет міста Києва </t>
  </si>
  <si>
    <t xml:space="preserve">Всього:              </t>
  </si>
  <si>
    <t xml:space="preserve"> витрат</t>
  </si>
  <si>
    <t>Витрати на надання соціальних послуг дітям та сім'ям з дітьми</t>
  </si>
  <si>
    <t xml:space="preserve">2022 рік </t>
  </si>
  <si>
    <t>продукту</t>
  </si>
  <si>
    <t>ефективності</t>
  </si>
  <si>
    <t>Середні витрати на одного користувача, грн.</t>
  </si>
  <si>
    <t>якості</t>
  </si>
  <si>
    <t>Відсоток користувачів, забезпечених  соціальними послугами, від загальної  потреби, %</t>
  </si>
  <si>
    <t>Бюджет міста Києва</t>
  </si>
  <si>
    <t xml:space="preserve">Всього:          </t>
  </si>
  <si>
    <t>витрат</t>
  </si>
  <si>
    <t>Витрати на надання послуг по роботі з дітьми, тис.грн.</t>
  </si>
  <si>
    <t>Середні витрати на одну дитину, грн.</t>
  </si>
  <si>
    <t xml:space="preserve">2024 рік                 </t>
  </si>
  <si>
    <t>Витрати на надання послуг з кризового та екстренного втручання дітям, у яких батьки мають проблеми залежності, тис.грн.</t>
  </si>
  <si>
    <t xml:space="preserve"> продукту</t>
  </si>
  <si>
    <t xml:space="preserve"> якості</t>
  </si>
  <si>
    <t>Динаміка зменшення чисельності дітей, які опинились у складних життєвих обставинах, %</t>
  </si>
  <si>
    <t xml:space="preserve">Всього:             </t>
  </si>
  <si>
    <t>Витрати на організацію соціальної роботи з дітьми, батьки яких виховують дітей та мають проблеми психічного здоров'я, тис.грн.</t>
  </si>
  <si>
    <t xml:space="preserve">1.5. Організація  індивідуальної та групової роботи  з  метою збереження для дитини біологічної сім'ї </t>
  </si>
  <si>
    <t xml:space="preserve">Всього:               </t>
  </si>
  <si>
    <t>1.6.  Проведення заходів  профілактики агресивної поведінки підлітків «Зупинись! – Посміхнись!»</t>
  </si>
  <si>
    <t>Витрати на заходи з профілактики агресивної поведінки підлітків «Зупинись! – Посміхнись!», тис.грн.</t>
  </si>
  <si>
    <t>Динаміка зменшення чисельності дітей, які вчинили правопорушення, %</t>
  </si>
  <si>
    <t>Витрати на заходи серед дітей та підлітків "Даруємо радість дітям" тис.грн.</t>
  </si>
  <si>
    <t>Динаміка збільшення охоплених заходом  дітей, %</t>
  </si>
  <si>
    <t>Служба у справах дітей та сім’ї  виконавчого органу Київської міської ради (Київської міської державної адміністрації)</t>
  </si>
  <si>
    <t xml:space="preserve">Всього:                </t>
  </si>
  <si>
    <t>Витрати на проведення навчання, тис.грн.</t>
  </si>
  <si>
    <t>Кількість проведених тренінгів, од.</t>
  </si>
  <si>
    <t xml:space="preserve"> ефективності</t>
  </si>
  <si>
    <t>Середні витрати на проведення одного тренінгу, грн.</t>
  </si>
  <si>
    <t>2022-2024</t>
  </si>
  <si>
    <t>Служба у справах дітей та сім’ї  виконавчого органу Київської міської ради (Київської міської державної адміністрації), Київський міський центр соціальних служб</t>
  </si>
  <si>
    <t>-</t>
  </si>
  <si>
    <t>Не потребує фінансування</t>
  </si>
  <si>
    <t>кількість виступів</t>
  </si>
  <si>
    <t xml:space="preserve">Розділ 2.  Реалізація права кожної дитини на виховання в сім’ї </t>
  </si>
  <si>
    <t>Служба у справах дітей та сім’ї  виконавчого органу Київської міської ради (Київської міської державної адміністрації), Міський центр дитини</t>
  </si>
  <si>
    <t>Середні витрати на одну особу, грн.</t>
  </si>
  <si>
    <t>2.2. Придбання автотранспорту(в т.ч. комплектуючих авточастин) для дитячих будинків сімейного типу для передачі у платне користування батькам-вихователям за 1 гривню на рік</t>
  </si>
  <si>
    <t>Служба у справах дітей  та сім’ї  виконавчого органу Київської міської ради (Київської міської державної адміністрації ), районні в місті Києві державні адміністрації</t>
  </si>
  <si>
    <t>Витрати на придбання автотранспорту, тис.грн.</t>
  </si>
  <si>
    <t>Кількість ДБСТ, які отримають автомобілі, од.</t>
  </si>
  <si>
    <t>Середні витрати на один автомобіль, тис.грн.</t>
  </si>
  <si>
    <t>Районні в місті Києві державні адміністрації</t>
  </si>
  <si>
    <t>Середні витрати на один ДБСТ, тис.грн.</t>
  </si>
  <si>
    <t>Відсоток ДБСТ, які отримали допомогу до загальної кількості, %</t>
  </si>
  <si>
    <t>Розділ 3. Запобігання та протидія негативним соціальним явищам у суспільстві</t>
  </si>
  <si>
    <t>3.1. Проведення соціально-інформаційних акцій до Всесвітнього дня боротьби з торгівлею людьми    (28 липня) та до Європейського дня боротьби з торгівлею людьми  (18 жовтня) (відповідно до календарного плану реалізації  проєктів та проведення заходів)</t>
  </si>
  <si>
    <t xml:space="preserve">Служба у справах дітей та сім'ї виконавчого органу Київської міської ради (Київської міської державної адміністрації) </t>
  </si>
  <si>
    <t>Середні витрати на одного учасника, грн.</t>
  </si>
  <si>
    <t xml:space="preserve">Служба у справах дітей та сім’ї виконавчого органу Київської міської ради (Київської міської державної адміністрації) </t>
  </si>
  <si>
    <t>4.1. Реалізація програми підготовки молоді до подружнього життя та формування навичок відповідального батьківства (відповідно до календарного плану реалізації  проєктів та проведення заходів)</t>
  </si>
  <si>
    <t>Служба у справах дітей та сім’ї виконавчого органу Київської міської ради (Київської міської державної адміністрації)</t>
  </si>
  <si>
    <t>4.2. Реалізація соціальних програм і заходів структурних підрозділів районних в місті Києві державних адміністрацій з питань сім’ї  (відповідно до календарного плану реалізації  проєктів та проведення заходів)</t>
  </si>
  <si>
    <t>Витрати на соціальні програми і заходіи районних в місті Києві державних адміністрацій з питань сім’ї, тис.грн.</t>
  </si>
  <si>
    <t>4.3. Організація проведення загальноміських заходів для багатодітних сімей (заходи до Дня сім'ї та Дня матері, Дня батька, Дня родини, новорічних свят) (відповідно до календарного плану реалізації  проєктів та проведення заходів)</t>
  </si>
  <si>
    <t>Витрати на  організацію загальноміських заходів для багатодітних сімей, тис.грн.</t>
  </si>
  <si>
    <t>Охоплено учасників, осіб</t>
  </si>
  <si>
    <t>Служба у справах дітей та сім’ї виконавчого органуКиївської міської ради (Київської міської державної адміністрації)</t>
  </si>
  <si>
    <t>Охоплено,осіб</t>
  </si>
  <si>
    <t>Розділ 5. Методичне забезпечення організації соціальної роботи, надання соціальних послуг сім'ям, які належать до вразливих  груп населення або перебувають у складних життєвих  обставинах</t>
  </si>
  <si>
    <t xml:space="preserve">5.1. Методичне забезпечення організації соціальної роботи, надання соціальних послуг сім'ям/особам, які належать до вразливих груп населення або перебувають у складних життєвих обставинах  (відповідно до календарного плану реалізації  проєктів та проведення заходів) </t>
  </si>
  <si>
    <t>Витрати на методичне забезпечення соціальної роботи, надання соціальних послуг сім'ям/особам, які належать до вразливих груп населення, тис.грн.</t>
  </si>
  <si>
    <t>Кількість штатних одиниць, од.</t>
  </si>
  <si>
    <t>Кількість наданих соціальних послуг усиновлювачам, опікунам, піклувальникам, прийомним батькам та батькам-вихователям, наставникам</t>
  </si>
  <si>
    <t>Середні витрати на одну соціальну послугу усиновлювачам, опікунам, піклувальникам, грн.</t>
  </si>
  <si>
    <t xml:space="preserve">Динаміка кількості наданих послуг усиновлювачам, опікунам, піклувальникам,  % </t>
  </si>
  <si>
    <t>Витрати на розвиток сімейних форм виховання (навчання опікунів, усиновлювачів, піклувальників,  прийомних батьків), тис.грн.</t>
  </si>
  <si>
    <t>Витрати на підвищення виховного потенціалу прийомних батьків, батьків-вихователів, тис.грн.</t>
  </si>
  <si>
    <t>Кількість осіб, охопленими заходами соціальної підтримки вразливих груп населення, осіб</t>
  </si>
  <si>
    <t>Кількість підготовлених кандидатів у опікуни, піклувальники, усиновлювачі, прийомні батьки та батьки-вихователі, які пройшли підготовку</t>
  </si>
  <si>
    <t>Середні витрати на одну особу, охоплену заходами соціальної підтримки вразливих груп населення, грн.</t>
  </si>
  <si>
    <t>Середні витрати  на одного з кандидатів в опікуни, усиновлювачів, прийомних батьків, грн.</t>
  </si>
  <si>
    <t>Середні витрати на одного з підготовлених прийомних  батьків, батьків-вихователів, грн.</t>
  </si>
  <si>
    <t xml:space="preserve">Районні в місті Києві державні адміністрації, центри соціальних служб </t>
  </si>
  <si>
    <t>Витрати на надання комплексних соціальних послуг для сімей (осіб), які опинилися в складних життєвих обставинах, тис.грн.</t>
  </si>
  <si>
    <t>2021 - 85746,3</t>
  </si>
  <si>
    <t>Кількість наданих соціальних послуг відповідно до класифікатора, од.</t>
  </si>
  <si>
    <t xml:space="preserve">Середні витрати на одну особу, яка опинилась в складних життєвих обствинах, грн. </t>
  </si>
  <si>
    <t xml:space="preserve">Динаміка охоплення осіб,  % </t>
  </si>
  <si>
    <t xml:space="preserve">Динаміка кількості наданих послуг,  % </t>
  </si>
  <si>
    <t>Розділ 6. Покращення матеріально-технічної бази установ та закладів, які працюють у сфері захисту прав та інтересів дітей, надання соціальних послуг сім'ям, які належать до вразливих  груп населення або перебувають у складних життєвих  обставинах</t>
  </si>
  <si>
    <t>Підвищення забезпеченості соціальною інфраструктурою</t>
  </si>
  <si>
    <t>Кількість закладів, в яких планується провести капітальний ремонт, од</t>
  </si>
  <si>
    <t>Площа, що потребує ремонту, кв.м.</t>
  </si>
  <si>
    <t>Середні витрати на один кв.м., грн.</t>
  </si>
  <si>
    <t>Відсоток відремонтованої площі до загальної площі приміщення, %</t>
  </si>
  <si>
    <t>6.2.  Капітальний ремонт приміщень районних в місті Києві центрів соціальних служб</t>
  </si>
  <si>
    <t>Витрати на проведення  капітального ремонту приміщення районних в місті Києві центрів соціальних служб, тис.грн.</t>
  </si>
  <si>
    <t xml:space="preserve">Всього:            </t>
  </si>
  <si>
    <t>Середні витрати на придбання одного обладнання, тис.грн.</t>
  </si>
  <si>
    <t xml:space="preserve">6.4. Ресурсне забезпечення районних в місті Києві центрів соціальних служб </t>
  </si>
  <si>
    <t xml:space="preserve">Районні в місті Києві державні адміністрації </t>
  </si>
  <si>
    <t>РАЗОМ ПО МЦП</t>
  </si>
  <si>
    <t>ВСЬОГО</t>
  </si>
  <si>
    <t>Витрати на створення нових  дитячих  будинків сімейного типу, тис.грн.</t>
  </si>
  <si>
    <t>Служба у справах дітей та сім’ї  виконавчого органу Київської міської ради (Київської міської державної адміністрації), Міський центр дитини, Київський міський центр сім’ї «Родинний дім»,  Київський міський центр соціально-психологічної допомоги, комунальна установа «Київський міський правобережний центр для ВІЛ-інфікованих дітей та молоді»,  комунальна установа «Київський міський лівобережний  центр для ВІЛ-інфікованих дітей та молоді», Київський міський центр соціальної підтримки дітей та сімей</t>
  </si>
  <si>
    <t>Київський міський голова</t>
  </si>
  <si>
    <t>Віталій КЛИЧКО</t>
  </si>
  <si>
    <t>Охоплено дітей, осіб</t>
  </si>
  <si>
    <t>Витрати на організацію  індивідуальної та групової роботи  з  метою збереження для дитини біологічної сім'ї, тис.грн.</t>
  </si>
  <si>
    <t>Кількість учасників тренінгів, осіб</t>
  </si>
  <si>
    <t>1.10. Навчання техніки зцілення: соціально-психологічна підтримка дітей "Будуємо майбутнє разом"</t>
  </si>
  <si>
    <t>Служба у справах дітей та сім’ї  виконавчого органу Київської міської ради (Київської міської державної адміністрації), Київський міський центр сім’ї «Родинний дім»</t>
  </si>
  <si>
    <t>Витрати на надання соціально-психологічної допомоги сім’ям, які взяли на виховання дітей-сиріт, тис.грн.</t>
  </si>
  <si>
    <t>Охоплено, осіб</t>
  </si>
  <si>
    <r>
      <t>2.3. Надання щорічної додаткової фінансової допомоги дитячим будинкам сімейного типу для вирішення матеріально-побутових проблем (у</t>
    </r>
    <r>
      <rPr>
        <b/>
        <sz val="14"/>
        <rFont val="Times New Roman"/>
        <family val="1"/>
        <charset val="204"/>
      </rPr>
      <t xml:space="preserve"> т</t>
    </r>
    <r>
      <rPr>
        <sz val="14"/>
        <rFont val="Times New Roman"/>
        <family val="1"/>
        <charset val="204"/>
      </rPr>
      <t>.ч. на проведення капітального ремонту приміщень)</t>
    </r>
  </si>
  <si>
    <t>Відсоток росту  кількості ДБСТ від загальної кількості, %</t>
  </si>
  <si>
    <t>Всього:</t>
  </si>
  <si>
    <t>Витрати на створення нових групових будинків, тис. грн.</t>
  </si>
  <si>
    <t>Кількість малих групових будинків, які будуть створені, од.</t>
  </si>
  <si>
    <t>Середні витрати на створення одного малого групового будинку, тис. грн.</t>
  </si>
  <si>
    <t>1.1. Надання послуг дітям і сім’ям з дітьми  в закладах  і установах, які підпорядковуються Службі у справах дітей та сім'ї: 1) надання консультативних , інформаційних, пихологічних, юридичних послуг; 2) підтримка малозабезпечених, багатодітних, неповних, молодих  сімей, а також  сімей,  у яких  проживають діти-сироти,  та діти,  позбавлені батьківського піклування; 3) надання притулку, екстренного (кризового) втручання особам, які перебувають у складних  життєвих обставинах; 4)соціальна адаптація ВІЛ-інфікованих  осіб</t>
  </si>
  <si>
    <t>1.2. Організація та надання додаткових послуг по роботі з дітьми, які опинились у складних життєвих обставинах  з метою забезпечення своєчасного виявлення бездоглядних і безпритульних дітей, організація їх соціального супроводження</t>
  </si>
  <si>
    <t>1.3. Надання підтримки дітям, у яких батьки мають проблеми залежності, звільнились із місць позбавлення волі, займаються проституцією, перебувають у конфлікті з законом або мають ознаки протиправної поведінки</t>
  </si>
  <si>
    <t>1.4. Організація соціальної роботи з дітьми, батьки яких виховують дітей і мають проблеми психічного здоров'я</t>
  </si>
  <si>
    <t xml:space="preserve">1.8. Проведення навчання  щодо опанування нових підходів у роботі з дітьми та сім’ями з дітьми (застосування  інноваційних методик) для працівників районних служб у справах дітей та сім'ї, спеціалістів закладів соціального захисту дітей, спеціалістів, які працюють у сферах профілактики правопорушень, корекції агресивної поведінки підлітків  і реалізації сімейної політики </t>
  </si>
  <si>
    <t>1.9.  Забезпечення висвітлення в програмах телебачення, друкованих засобах масової інформації роботи служб у справах дітей та сім'ї щодо захисту прав та інтересів дітей, збереження інституту сім’ї, популяризації сімейних цінностей і розвиток сімейних та наближених  до сімейних форм виховання дітей-сиріт і дітей, позбавлених батьківського піклування</t>
  </si>
  <si>
    <t>2.1. Організація та надання соціально-психологічної допомоги сім’ям, які взяли на виховання дітей-сиріт і дітей, позбавлених батьківського піклування</t>
  </si>
  <si>
    <t>3.2.  Проведення навчальних семінарів, тренінгів для учнівської/студентської молоді щодо запобігання потраплянню в ситуацію торгівлі людьми (відповідно до календарного плану реалізації  проєктів та проведення заходів)</t>
  </si>
  <si>
    <t>Розділ 4. Пропагування сімейних цінностей і підтримка інституту сім'ї</t>
  </si>
  <si>
    <t>4.4. Забезпечення розробки та виготовлення соціальної рекламної продукції, спрямованої на   розвиток і підтримку сім'ї, підготовки молоді до подружнього життя, усвідомленого  батьківства (відповідно до календарного плану реалізації  проєктів та проведення заходів)</t>
  </si>
  <si>
    <t>4.5. Відзначення одиноких батьків і матерів, які самі виховують дітей (відповідно до календарного плану реалізації  проєктів та проведення заходів)</t>
  </si>
  <si>
    <t xml:space="preserve">5.3. Надання комплексних соціальних послуг сім’ям/особам відповідно до їхніх потреб з метою подолання складних життєвих обставин (відповідно до календарного плану реалізації проєктів та проведення заходів) </t>
  </si>
  <si>
    <t>Витрати на проведення капітального ремонту установ, тис.грн.</t>
  </si>
  <si>
    <t xml:space="preserve">Таблиця 1 до міської цільової програми                                                                                              «Діти. Сім'я. Столиця на 2022-2024 роки»
</t>
  </si>
  <si>
    <r>
      <t xml:space="preserve">6.1. Капітальний ремонт </t>
    </r>
    <r>
      <rPr>
        <sz val="14"/>
        <rFont val="Times New Roman"/>
        <family val="1"/>
        <charset val="204"/>
      </rPr>
      <t xml:space="preserve"> Київського міського центру соціальних служб</t>
    </r>
  </si>
  <si>
    <t>2022-2023</t>
  </si>
  <si>
    <t xml:space="preserve">2022-2023 </t>
  </si>
  <si>
    <t>Дарницька районна в місті Києві державні адміністрації</t>
  </si>
  <si>
    <t>Витрати на надання щорічної додаткової фінансової допомоги (в т.ч. на проведення капітального ремонту приміщень), тис.грн.</t>
  </si>
  <si>
    <t>Витрати на проведення соціально-інформаційних акцій до Всесвітнього дня боротьби з торгівлею людьми, тис.грн.</t>
  </si>
  <si>
    <t>Динаміка чисельності осіб, які  охоплені послугами, %</t>
  </si>
  <si>
    <t xml:space="preserve">Кількість сімей (осіб), які опинились в складних життєвих обставинах та яким надано соціальні послуги, осіб </t>
  </si>
  <si>
    <t xml:space="preserve">Динаміка кількості осіб, охоплених заходами, % </t>
  </si>
  <si>
    <t>Витрати на виготовлення соціальної рекламної продукції, спрямованої на розвиток та підтримку сім'ї, тис.грн.</t>
  </si>
  <si>
    <t>Охоплено користувачів, осіб</t>
  </si>
  <si>
    <t>Динаміка зменшення безпритульних та бездоглядних дітей, %</t>
  </si>
  <si>
    <t>1.7. Організація заходів серед дітей та підлітків "Даруємо радість дітям"</t>
  </si>
  <si>
    <t>Рівень виконання заходу, %</t>
  </si>
  <si>
    <t>Кількість ДБСТ, які отримають допомогу, од.</t>
  </si>
  <si>
    <t>Кількість ДБСТ, які будуть створені, од.</t>
  </si>
  <si>
    <t>Динаміка учасників,які охоплені заходами, %</t>
  </si>
  <si>
    <t>Охоплено , осіб</t>
  </si>
  <si>
    <t>Витрати на проведення навчальних семінарів, тренінгів щодо попередження потрапляння в ситуацію торгівлі людьми, тис.грн.</t>
  </si>
  <si>
    <t>Витрати на  реалізацію програми підготовки молоді до подружнього життя та формування навичок відповідального батьківства, тис.грн.</t>
  </si>
  <si>
    <t>Динаміка чисельності осіб, які будуть охоплені послугами, %</t>
  </si>
  <si>
    <t>Динаміка учасників, які охоплені заходами, %</t>
  </si>
  <si>
    <t>Розповсюджено матеріалів, примірників</t>
  </si>
  <si>
    <t>Витрати на відзначення одиноких батьків та матерів, які самі виховують дітей, тис.грн.</t>
  </si>
  <si>
    <t>Витрати на забезпечення надання соціальних послуг та соціальної підтримки вразливим групам населення, тис.грн.</t>
  </si>
  <si>
    <t>Середні витрати на одну соціальну послугу, грн.</t>
  </si>
  <si>
    <t>Рівень виконання заходу ,%</t>
  </si>
  <si>
    <t>Витрати на придбання предметів довгострокового користування (обладнання) для районних в місті Києві центрів соціальних служб, тис.грн.</t>
  </si>
  <si>
    <t>Кількість придбаного обладнання, од.</t>
  </si>
  <si>
    <t>Витрати на придбання предметів довгострокового користування (обладнання) для Київського міського центру соціальних служб, тис.грн.</t>
  </si>
  <si>
    <t>Кількість охоплених методичними заходами осіб з числа надавачів соціальних послуг, осіб</t>
  </si>
  <si>
    <t>Середні витрати на одну особу охоплену методичними заходами, грн.</t>
  </si>
  <si>
    <t xml:space="preserve">Динаміка кількості  охоплених осіб методичними заходами, % </t>
  </si>
  <si>
    <t>Кількість підготовлених прийомних батьків, батьків-вихователів, які пройшли навчання з метою підвищення їх виховного потенціалу,осіб</t>
  </si>
  <si>
    <t>Служба у справах дітей та сім’ї  виконавчого органу Київської міської ради (Київської міської державної адміністрації).</t>
  </si>
  <si>
    <r>
      <t>Служба у справах дітей та сім’ї  виконавчого органу Київської міської ради (Київської міської державної адміністрації).</t>
    </r>
    <r>
      <rPr>
        <b/>
        <sz val="14"/>
        <rFont val="Times New Roman"/>
        <family val="1"/>
        <charset val="204"/>
      </rPr>
      <t xml:space="preserve"> </t>
    </r>
  </si>
  <si>
    <t>Служба у справах дітей та сім’ї виконавчого органу Київської міської ради (Київської міської державної адміністрації).</t>
  </si>
  <si>
    <t>2.4. Створення нових дитячих будинків сімейного типу (у т.ч. реконструкція приміщень)</t>
  </si>
  <si>
    <t>Середні витрати на створення (реконструкцію) одного ДБСТ, тис.грн.</t>
  </si>
  <si>
    <t xml:space="preserve">      2.5. Створення малого групового будинку</t>
  </si>
  <si>
    <t xml:space="preserve"> Служба у справах дітей та сім’ї виконавчого органу Київської міської ради (Київської міської державної адміністрації), Департамент соціальної політики виконавчого органу Київської міської ради (Київської міської державної адміністрації), Київський міський центр соціальних служб      </t>
  </si>
  <si>
    <t xml:space="preserve"> Служба у справах дітей та сім’ї виконавчого органу Київської міської ради (Київської міської державної адміністрації), Департамент соціальної політики виконавчого органу Київської міської ради (Київської міської державної адміністрації), Київський міський центр соціальних служб </t>
  </si>
  <si>
    <r>
      <t xml:space="preserve">5.2. </t>
    </r>
    <r>
      <rPr>
        <sz val="14"/>
        <color rgb="FFFF0000"/>
        <rFont val="Times New Roman"/>
        <family val="1"/>
        <charset val="204"/>
      </rPr>
      <t xml:space="preserve"> </t>
    </r>
    <r>
      <rPr>
        <sz val="14"/>
        <rFont val="Times New Roman"/>
        <family val="1"/>
        <charset val="204"/>
      </rPr>
      <t>Надання</t>
    </r>
    <r>
      <rPr>
        <sz val="14"/>
        <color rgb="FFFF0000"/>
        <rFont val="Times New Roman"/>
        <family val="1"/>
        <charset val="204"/>
      </rPr>
      <t xml:space="preserve"> </t>
    </r>
    <r>
      <rPr>
        <sz val="14"/>
        <rFont val="Times New Roman"/>
        <family val="1"/>
        <charset val="204"/>
      </rPr>
      <t>соціальних послуг та соціальної підтримки сім'ям, які належать до вразливих груп населення, підготовка кандидатів в сімейні форми виховання та розвиток батьківського потенціалу  (відповідно до календарного плану реалізації  проєктів та проведення заходів)</t>
    </r>
  </si>
  <si>
    <t>6.3. Ресурсне забезпечення установ, підпорядкованих Службі у справах дітей та сім'ї виконавчого органу Київської міської ради (Київської міської державної адміністрації), та Київського міського центру соціальних служб</t>
  </si>
  <si>
    <t>Служба у справах дітей та сім’ї виконавчого органу Київської міської ради (Київської міської державної адміністрації), Департамент соціальної політики виконавчого органу Київської міської ради (Київської міської державної адміністрації), Київський міський центр соціальних служб, Міський центр дитини, Київський міський центр сім’ї «Родинний дім»,  Київський міський центр соціально-психологічної допомоги, комунальна установа «Київський міський правобережний центр для ВІЛ-інфікованих дітей та молоді»,  комунальна установа «Київський міський лівобережний  центр для ВІЛ-інфікованих дітей та молоді», Київський міський центр соціальної підтримки дітей та сімей</t>
  </si>
  <si>
    <t>Служба у справах дітей та сім’ї  виконавчого органу Київської міської ради (Київської міської державної адміністрації),  Департамент соціальної політики виконавчого органу Київської міської ради (Київської міської державної адміністрації), Київський міський центр соціальних служб.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</si>
</sst>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6" x14ac:knownFonts="1">
    <font>
      <sz val="11"/>
      <color theme="1"/>
      <name val="Calibri"/>
      <family val="2"/>
      <charset val="204"/>
      <scheme val="minor"/>
    </font>
    <font>
      <sz val="11"/>
      <color rgb="FFFF0000"/>
      <name val="Calibri"/>
      <family val="2"/>
      <charset val="204"/>
      <scheme val="minor"/>
    </font>
    <font>
      <sz val="11"/>
      <name val="Calibri"/>
      <family val="2"/>
      <charset val="204"/>
      <scheme val="minor"/>
    </font>
    <font>
      <sz val="11"/>
      <name val="Calibri"/>
      <family val="2"/>
      <charset val="204"/>
    </font>
    <font>
      <sz val="14"/>
      <name val="Times New Roman"/>
      <family val="1"/>
      <charset val="204"/>
    </font>
    <font>
      <sz val="16"/>
      <name val="Calibri"/>
      <family val="2"/>
      <charset val="204"/>
    </font>
    <font>
      <sz val="16"/>
      <color theme="1"/>
      <name val="Calibri"/>
      <family val="2"/>
      <charset val="204"/>
      <scheme val="minor"/>
    </font>
    <font>
      <b/>
      <sz val="16"/>
      <name val="Times New Roman"/>
      <family val="1"/>
      <charset val="204"/>
    </font>
    <font>
      <b/>
      <sz val="12"/>
      <name val="Times New Roman"/>
      <family val="1"/>
      <charset val="204"/>
    </font>
    <font>
      <sz val="12"/>
      <name val="Times New Roman"/>
      <family val="1"/>
      <charset val="204"/>
    </font>
    <font>
      <sz val="16"/>
      <name val="Times New Roman"/>
      <family val="1"/>
      <charset val="204"/>
    </font>
    <font>
      <sz val="16"/>
      <name val="Calibri"/>
      <family val="2"/>
      <charset val="204"/>
      <scheme val="minor"/>
    </font>
    <font>
      <sz val="16"/>
      <color rgb="FFFF0000"/>
      <name val="Calibri"/>
      <family val="2"/>
      <charset val="204"/>
    </font>
    <font>
      <sz val="11"/>
      <color rgb="FFFF0000"/>
      <name val="Calibri"/>
      <family val="2"/>
      <charset val="204"/>
    </font>
    <font>
      <sz val="14"/>
      <color rgb="FFFF0000"/>
      <name val="Calibri"/>
      <family val="2"/>
      <charset val="204"/>
    </font>
    <font>
      <sz val="14"/>
      <name val="Calibri"/>
      <family val="2"/>
      <charset val="204"/>
    </font>
    <font>
      <b/>
      <sz val="16"/>
      <name val="Calibri"/>
      <family val="2"/>
      <charset val="204"/>
    </font>
    <font>
      <b/>
      <sz val="14"/>
      <name val="Calibri"/>
      <family val="2"/>
      <charset val="204"/>
    </font>
    <font>
      <b/>
      <sz val="14"/>
      <name val="Times New Roman"/>
      <family val="1"/>
      <charset val="204"/>
    </font>
    <font>
      <b/>
      <sz val="16"/>
      <color rgb="FFFF0000"/>
      <name val="Calibri"/>
      <family val="2"/>
      <charset val="204"/>
    </font>
    <font>
      <b/>
      <sz val="11"/>
      <color rgb="FFFF0000"/>
      <name val="Calibri"/>
      <family val="2"/>
      <charset val="204"/>
    </font>
    <font>
      <sz val="16"/>
      <color rgb="FFFF0000"/>
      <name val="Times New Roman"/>
      <family val="1"/>
      <charset val="204"/>
    </font>
    <font>
      <sz val="16"/>
      <color rgb="FFFF0000"/>
      <name val="Calibri"/>
      <family val="2"/>
      <charset val="204"/>
      <scheme val="minor"/>
    </font>
    <font>
      <b/>
      <sz val="11"/>
      <name val="Calibri"/>
      <family val="2"/>
      <charset val="204"/>
      <scheme val="minor"/>
    </font>
    <font>
      <sz val="14"/>
      <name val="Calibri"/>
      <family val="2"/>
      <charset val="204"/>
      <scheme val="minor"/>
    </font>
    <font>
      <sz val="14"/>
      <color rgb="FFFF0000"/>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269">
    <xf numFmtId="0" fontId="0" fillId="0" borderId="0" xfId="0"/>
    <xf numFmtId="0" fontId="2" fillId="0" borderId="0" xfId="0" applyFont="1" applyFill="1"/>
    <xf numFmtId="0" fontId="3" fillId="0" borderId="0" xfId="0" applyFont="1" applyFill="1" applyAlignment="1">
      <alignment horizontal="left" vertical="top"/>
    </xf>
    <xf numFmtId="0" fontId="2" fillId="0" borderId="0" xfId="0" applyFont="1" applyFill="1" applyAlignment="1">
      <alignment vertical="top"/>
    </xf>
    <xf numFmtId="0" fontId="2" fillId="0" borderId="0" xfId="0" applyFont="1" applyFill="1" applyAlignment="1">
      <alignment horizontal="center"/>
    </xf>
    <xf numFmtId="164" fontId="3" fillId="0" borderId="0" xfId="0" applyNumberFormat="1" applyFont="1" applyFill="1" applyAlignment="1">
      <alignment horizontal="center" vertical="center"/>
    </xf>
    <xf numFmtId="0" fontId="5" fillId="0" borderId="0" xfId="0" applyFont="1"/>
    <xf numFmtId="0" fontId="6" fillId="0" borderId="0" xfId="0" applyFont="1"/>
    <xf numFmtId="0" fontId="5" fillId="0" borderId="0" xfId="0" applyFont="1" applyBorder="1"/>
    <xf numFmtId="0" fontId="6" fillId="0" borderId="0" xfId="0" applyFont="1" applyBorder="1"/>
    <xf numFmtId="0" fontId="0" fillId="0" borderId="0" xfId="0" applyBorder="1"/>
    <xf numFmtId="0" fontId="5" fillId="2" borderId="0" xfId="0" applyFont="1" applyFill="1" applyBorder="1"/>
    <xf numFmtId="10" fontId="5" fillId="0" borderId="0" xfId="0" applyNumberFormat="1" applyFont="1" applyBorder="1"/>
    <xf numFmtId="165" fontId="5" fillId="2" borderId="0" xfId="0" applyNumberFormat="1" applyFont="1" applyFill="1" applyBorder="1"/>
    <xf numFmtId="165" fontId="3" fillId="2" borderId="0" xfId="0" applyNumberFormat="1" applyFont="1" applyFill="1" applyBorder="1"/>
    <xf numFmtId="10" fontId="5" fillId="2" borderId="0" xfId="0" applyNumberFormat="1" applyFont="1" applyFill="1" applyBorder="1"/>
    <xf numFmtId="10" fontId="6" fillId="2" borderId="0" xfId="0" applyNumberFormat="1" applyFont="1" applyFill="1" applyBorder="1"/>
    <xf numFmtId="0" fontId="0" fillId="2" borderId="0" xfId="0" applyFill="1" applyBorder="1"/>
    <xf numFmtId="0" fontId="0" fillId="2" borderId="0" xfId="0" applyFill="1"/>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4" borderId="0" xfId="0" applyFont="1" applyFill="1" applyAlignment="1">
      <alignment horizontal="center" vertical="center"/>
    </xf>
    <xf numFmtId="0" fontId="5" fillId="0" borderId="0" xfId="0" applyFont="1" applyFill="1" applyBorder="1"/>
    <xf numFmtId="0" fontId="3" fillId="0" borderId="0" xfId="0" applyFont="1" applyFill="1" applyBorder="1"/>
    <xf numFmtId="0" fontId="3" fillId="0" borderId="0" xfId="0" applyFont="1" applyFill="1"/>
    <xf numFmtId="0" fontId="3" fillId="4" borderId="0" xfId="0" applyFont="1" applyFill="1"/>
    <xf numFmtId="0" fontId="5"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4" borderId="0" xfId="0" applyFont="1" applyFill="1" applyAlignment="1">
      <alignment vertical="center"/>
    </xf>
    <xf numFmtId="0" fontId="5" fillId="3" borderId="0" xfId="0" applyFont="1" applyFill="1" applyBorder="1"/>
    <xf numFmtId="0" fontId="11" fillId="3" borderId="0" xfId="0" applyFont="1" applyFill="1" applyBorder="1"/>
    <xf numFmtId="0" fontId="2" fillId="3" borderId="0" xfId="0" applyFont="1" applyFill="1" applyBorder="1"/>
    <xf numFmtId="0" fontId="2" fillId="3" borderId="0" xfId="0" applyFont="1" applyFill="1"/>
    <xf numFmtId="0" fontId="5" fillId="3" borderId="0"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Alignment="1">
      <alignment vertical="center"/>
    </xf>
    <xf numFmtId="0" fontId="5" fillId="3" borderId="0" xfId="0" applyFont="1" applyFill="1" applyAlignment="1">
      <alignment vertical="center"/>
    </xf>
    <xf numFmtId="0" fontId="12" fillId="3" borderId="0" xfId="0" applyFont="1" applyFill="1" applyAlignment="1">
      <alignment vertical="center"/>
    </xf>
    <xf numFmtId="0" fontId="13" fillId="3" borderId="0" xfId="0" applyFont="1" applyFill="1" applyAlignment="1">
      <alignment vertical="center"/>
    </xf>
    <xf numFmtId="0" fontId="12" fillId="0" borderId="0" xfId="0" applyFont="1" applyBorder="1"/>
    <xf numFmtId="0" fontId="14" fillId="0" borderId="0" xfId="0" applyFont="1" applyBorder="1"/>
    <xf numFmtId="0" fontId="15" fillId="0" borderId="0" xfId="0" applyFont="1" applyBorder="1"/>
    <xf numFmtId="0" fontId="16" fillId="3" borderId="0" xfId="0" applyFont="1" applyFill="1" applyBorder="1" applyAlignment="1">
      <alignment horizontal="center"/>
    </xf>
    <xf numFmtId="0" fontId="16" fillId="3" borderId="0" xfId="0" applyFont="1" applyFill="1" applyBorder="1"/>
    <xf numFmtId="0" fontId="17" fillId="3" borderId="0" xfId="0" applyFont="1" applyFill="1" applyBorder="1"/>
    <xf numFmtId="0" fontId="10" fillId="3" borderId="0" xfId="0" applyFont="1" applyFill="1"/>
    <xf numFmtId="0" fontId="4" fillId="3" borderId="0" xfId="0" applyFont="1" applyFill="1"/>
    <xf numFmtId="0" fontId="9" fillId="3" borderId="0" xfId="0" applyFont="1" applyFill="1"/>
    <xf numFmtId="0" fontId="10" fillId="4" borderId="0" xfId="0" applyFont="1" applyFill="1"/>
    <xf numFmtId="0" fontId="12" fillId="0" borderId="0" xfId="0" applyFont="1"/>
    <xf numFmtId="0" fontId="14" fillId="0" borderId="0" xfId="0" applyFont="1"/>
    <xf numFmtId="0" fontId="16" fillId="3" borderId="0" xfId="0" applyFont="1" applyFill="1" applyAlignment="1">
      <alignment vertical="center"/>
    </xf>
    <xf numFmtId="0" fontId="19" fillId="3" borderId="0" xfId="0" applyFont="1" applyFill="1" applyAlignment="1">
      <alignment vertical="center"/>
    </xf>
    <xf numFmtId="0" fontId="15" fillId="3" borderId="0" xfId="0" applyFont="1" applyFill="1" applyBorder="1"/>
    <xf numFmtId="0" fontId="15" fillId="3" borderId="0" xfId="0" applyFont="1" applyFill="1"/>
    <xf numFmtId="0" fontId="5" fillId="2" borderId="0" xfId="0" applyFont="1" applyFill="1"/>
    <xf numFmtId="0" fontId="3" fillId="0" borderId="0" xfId="0" applyFont="1"/>
    <xf numFmtId="0" fontId="12" fillId="2" borderId="0" xfId="0" applyFont="1" applyFill="1"/>
    <xf numFmtId="0" fontId="13" fillId="0" borderId="0" xfId="0" applyFont="1"/>
    <xf numFmtId="0" fontId="5" fillId="3" borderId="0" xfId="0" applyFont="1" applyFill="1"/>
    <xf numFmtId="0" fontId="12" fillId="3" borderId="0" xfId="0" applyFont="1" applyFill="1"/>
    <xf numFmtId="0" fontId="13" fillId="3" borderId="0" xfId="0" applyFont="1" applyFill="1"/>
    <xf numFmtId="0" fontId="16" fillId="3" borderId="0" xfId="0" applyFont="1" applyFill="1"/>
    <xf numFmtId="0" fontId="19" fillId="3" borderId="0" xfId="0" applyFont="1" applyFill="1"/>
    <xf numFmtId="0" fontId="20" fillId="3" borderId="0" xfId="0" applyFont="1" applyFill="1"/>
    <xf numFmtId="0" fontId="13" fillId="2" borderId="0" xfId="0" applyFont="1" applyFill="1"/>
    <xf numFmtId="0" fontId="5" fillId="0" borderId="0" xfId="0" applyFont="1" applyFill="1"/>
    <xf numFmtId="0" fontId="12" fillId="0" borderId="0" xfId="0" applyFont="1" applyFill="1"/>
    <xf numFmtId="0" fontId="13" fillId="0" borderId="0" xfId="0" applyFont="1" applyFill="1"/>
    <xf numFmtId="164" fontId="5" fillId="2" borderId="0" xfId="0" applyNumberFormat="1" applyFont="1" applyFill="1"/>
    <xf numFmtId="166" fontId="5" fillId="0" borderId="0" xfId="0" applyNumberFormat="1" applyFont="1"/>
    <xf numFmtId="0" fontId="10" fillId="0" borderId="0" xfId="0" applyFont="1"/>
    <xf numFmtId="0" fontId="21" fillId="0" borderId="0" xfId="0" applyFont="1"/>
    <xf numFmtId="0" fontId="2" fillId="0" borderId="0" xfId="0" applyFont="1" applyFill="1" applyAlignment="1">
      <alignment horizontal="left" vertical="top"/>
    </xf>
    <xf numFmtId="0" fontId="2" fillId="0" borderId="0" xfId="0" applyFont="1" applyFill="1" applyAlignment="1">
      <alignment horizontal="center" vertical="top"/>
    </xf>
    <xf numFmtId="0" fontId="22" fillId="0" borderId="0" xfId="0" applyFont="1"/>
    <xf numFmtId="0" fontId="1" fillId="0" borderId="0" xfId="0" applyFont="1"/>
    <xf numFmtId="0" fontId="4" fillId="3" borderId="4" xfId="0" applyFont="1" applyFill="1" applyBorder="1" applyAlignment="1">
      <alignment horizontal="center" vertical="top" wrapText="1"/>
    </xf>
    <xf numFmtId="0" fontId="18" fillId="3" borderId="2" xfId="0" applyFont="1" applyFill="1" applyBorder="1" applyAlignment="1">
      <alignment horizontal="center" vertical="center" wrapText="1"/>
    </xf>
    <xf numFmtId="0" fontId="4" fillId="3" borderId="2" xfId="0" applyFont="1" applyFill="1" applyBorder="1" applyAlignment="1">
      <alignment horizontal="center" vertical="top" wrapText="1"/>
    </xf>
    <xf numFmtId="164" fontId="18" fillId="3"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top" wrapText="1"/>
    </xf>
    <xf numFmtId="0" fontId="4" fillId="3" borderId="2" xfId="0" applyFont="1" applyFill="1" applyBorder="1" applyAlignment="1">
      <alignment horizontal="left" vertical="top" wrapText="1"/>
    </xf>
    <xf numFmtId="166" fontId="4" fillId="3" borderId="2" xfId="0" applyNumberFormat="1" applyFont="1" applyFill="1" applyBorder="1" applyAlignment="1">
      <alignment horizontal="center" vertical="top" wrapText="1"/>
    </xf>
    <xf numFmtId="166" fontId="18" fillId="3" borderId="2" xfId="0" applyNumberFormat="1" applyFont="1" applyFill="1" applyBorder="1" applyAlignment="1">
      <alignment horizontal="center" vertical="top" wrapText="1"/>
    </xf>
    <xf numFmtId="164" fontId="4" fillId="3" borderId="2" xfId="0" applyNumberFormat="1" applyFont="1" applyFill="1" applyBorder="1" applyAlignment="1">
      <alignment horizontal="center" vertical="center" wrapText="1"/>
    </xf>
    <xf numFmtId="0" fontId="18" fillId="3" borderId="2" xfId="0" applyFont="1" applyFill="1" applyBorder="1" applyAlignment="1">
      <alignment horizontal="center" vertical="top" wrapText="1"/>
    </xf>
    <xf numFmtId="164" fontId="4" fillId="3" borderId="2" xfId="0" applyNumberFormat="1" applyFont="1" applyFill="1" applyBorder="1" applyAlignment="1">
      <alignment horizontal="center" vertical="top" wrapText="1"/>
    </xf>
    <xf numFmtId="0" fontId="18" fillId="3" borderId="2" xfId="0" applyFont="1" applyFill="1" applyBorder="1" applyAlignment="1">
      <alignment horizontal="left" vertical="top" wrapText="1"/>
    </xf>
    <xf numFmtId="0" fontId="18" fillId="3" borderId="2" xfId="0" applyFont="1" applyFill="1" applyBorder="1" applyAlignment="1">
      <alignment vertical="top" wrapText="1"/>
    </xf>
    <xf numFmtId="0" fontId="4" fillId="3" borderId="4" xfId="0" applyFont="1" applyFill="1" applyBorder="1" applyAlignment="1">
      <alignment vertical="top" wrapText="1"/>
    </xf>
    <xf numFmtId="0" fontId="18"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166" fontId="4"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164" fontId="4" fillId="3" borderId="2" xfId="0" applyNumberFormat="1" applyFont="1" applyFill="1" applyBorder="1" applyAlignment="1">
      <alignment vertical="center" wrapText="1"/>
    </xf>
    <xf numFmtId="0" fontId="4" fillId="3" borderId="5" xfId="0" applyFont="1" applyFill="1" applyBorder="1" applyAlignment="1">
      <alignment vertical="top" wrapText="1"/>
    </xf>
    <xf numFmtId="0" fontId="4" fillId="3" borderId="2" xfId="0" applyFont="1" applyFill="1" applyBorder="1" applyAlignment="1">
      <alignment vertical="center" wrapText="1"/>
    </xf>
    <xf numFmtId="166" fontId="18"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top"/>
    </xf>
    <xf numFmtId="166" fontId="4" fillId="3" borderId="2" xfId="0" applyNumberFormat="1" applyFont="1" applyFill="1" applyBorder="1" applyAlignment="1">
      <alignment horizontal="center" vertical="top"/>
    </xf>
    <xf numFmtId="0" fontId="4" fillId="3" borderId="2" xfId="0" applyFont="1" applyFill="1" applyBorder="1" applyAlignment="1">
      <alignment horizontal="left" vertical="top"/>
    </xf>
    <xf numFmtId="0" fontId="18" fillId="3" borderId="2" xfId="0" applyFont="1" applyFill="1" applyBorder="1" applyAlignment="1">
      <alignment horizontal="center" vertical="top"/>
    </xf>
    <xf numFmtId="166"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18" fillId="3" borderId="7" xfId="0" applyFont="1" applyFill="1" applyBorder="1" applyAlignment="1">
      <alignment horizontal="left" vertical="center" wrapText="1"/>
    </xf>
    <xf numFmtId="0" fontId="18" fillId="3" borderId="8" xfId="0" applyFont="1" applyFill="1" applyBorder="1" applyAlignment="1">
      <alignment horizontal="left" vertical="center" wrapText="1"/>
    </xf>
    <xf numFmtId="2" fontId="4" fillId="3" borderId="2" xfId="0" applyNumberFormat="1" applyFont="1" applyFill="1" applyBorder="1" applyAlignment="1">
      <alignment horizontal="center" vertical="top"/>
    </xf>
    <xf numFmtId="0" fontId="4" fillId="3" borderId="2" xfId="0" applyNumberFormat="1" applyFont="1" applyFill="1" applyBorder="1" applyAlignment="1">
      <alignment horizontal="center" vertical="top"/>
    </xf>
    <xf numFmtId="1" fontId="4" fillId="3" borderId="2" xfId="0" applyNumberFormat="1" applyFont="1" applyFill="1" applyBorder="1" applyAlignment="1">
      <alignment horizontal="center" vertical="top"/>
    </xf>
    <xf numFmtId="164" fontId="4" fillId="3" borderId="5"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166" fontId="4" fillId="3" borderId="6" xfId="0" applyNumberFormat="1" applyFont="1" applyFill="1" applyBorder="1" applyAlignment="1">
      <alignment horizontal="left" vertical="top" wrapText="1"/>
    </xf>
    <xf numFmtId="0" fontId="4" fillId="3" borderId="9" xfId="0" applyFont="1" applyFill="1" applyBorder="1" applyAlignment="1">
      <alignment horizontal="center" vertical="top" wrapText="1"/>
    </xf>
    <xf numFmtId="0" fontId="24" fillId="3" borderId="1" xfId="0" applyFont="1" applyFill="1" applyBorder="1" applyAlignment="1">
      <alignment horizontal="center" vertical="top" wrapText="1"/>
    </xf>
    <xf numFmtId="0" fontId="4" fillId="3" borderId="7" xfId="0" applyFont="1" applyFill="1" applyBorder="1" applyAlignment="1">
      <alignment horizontal="center" vertical="top" wrapText="1"/>
    </xf>
    <xf numFmtId="0" fontId="15" fillId="3" borderId="7" xfId="0" applyFont="1" applyFill="1" applyBorder="1" applyAlignment="1">
      <alignment vertical="top" wrapText="1"/>
    </xf>
    <xf numFmtId="164" fontId="4" fillId="3" borderId="7" xfId="0" applyNumberFormat="1" applyFont="1" applyFill="1" applyBorder="1" applyAlignment="1">
      <alignment horizontal="center" vertical="top" wrapText="1"/>
    </xf>
    <xf numFmtId="0" fontId="4" fillId="3" borderId="7" xfId="0" applyFont="1" applyFill="1" applyBorder="1" applyAlignment="1">
      <alignment horizontal="center" vertical="center" wrapText="1"/>
    </xf>
    <xf numFmtId="0" fontId="18" fillId="3" borderId="6" xfId="0" applyFont="1" applyFill="1" applyBorder="1" applyAlignment="1">
      <alignment horizontal="left" wrapText="1"/>
    </xf>
    <xf numFmtId="0" fontId="18" fillId="3" borderId="7" xfId="0" applyFont="1" applyFill="1" applyBorder="1" applyAlignment="1">
      <alignment horizontal="left" wrapText="1"/>
    </xf>
    <xf numFmtId="0" fontId="18" fillId="3" borderId="8" xfId="0" applyFont="1" applyFill="1" applyBorder="1" applyAlignment="1">
      <alignment horizontal="left" wrapText="1"/>
    </xf>
    <xf numFmtId="0" fontId="18" fillId="3" borderId="5" xfId="0" applyFont="1" applyFill="1" applyBorder="1" applyAlignment="1">
      <alignment horizontal="left" vertical="center" wrapText="1"/>
    </xf>
    <xf numFmtId="166" fontId="18" fillId="3" borderId="9" xfId="0" applyNumberFormat="1" applyFont="1" applyFill="1" applyBorder="1" applyAlignment="1">
      <alignment horizontal="center" vertical="center" wrapText="1"/>
    </xf>
    <xf numFmtId="0" fontId="4" fillId="3" borderId="5" xfId="0" applyFont="1" applyFill="1" applyBorder="1" applyAlignment="1">
      <alignment horizontal="left" vertical="center" wrapText="1"/>
    </xf>
    <xf numFmtId="166" fontId="4" fillId="3" borderId="9" xfId="0" applyNumberFormat="1" applyFont="1" applyFill="1" applyBorder="1" applyAlignment="1">
      <alignment horizontal="center" vertical="center" wrapText="1"/>
    </xf>
    <xf numFmtId="4" fontId="4" fillId="3" borderId="2" xfId="0" applyNumberFormat="1" applyFont="1" applyFill="1" applyBorder="1" applyAlignment="1">
      <alignment horizontal="center" vertical="top"/>
    </xf>
    <xf numFmtId="0" fontId="18" fillId="3" borderId="0" xfId="0" applyFont="1" applyFill="1" applyBorder="1" applyAlignment="1">
      <alignment horizontal="left" vertical="top" wrapText="1"/>
    </xf>
    <xf numFmtId="166" fontId="4" fillId="3" borderId="2" xfId="0" applyNumberFormat="1" applyFont="1" applyFill="1" applyBorder="1" applyAlignment="1">
      <alignment horizontal="left" vertical="top" wrapText="1"/>
    </xf>
    <xf numFmtId="164" fontId="4" fillId="3" borderId="3" xfId="0" applyNumberFormat="1" applyFont="1" applyFill="1" applyBorder="1" applyAlignment="1">
      <alignment vertical="top" wrapText="1"/>
    </xf>
    <xf numFmtId="164" fontId="4" fillId="3" borderId="5" xfId="0" applyNumberFormat="1" applyFont="1" applyFill="1" applyBorder="1" applyAlignment="1">
      <alignment vertical="top" wrapText="1"/>
    </xf>
    <xf numFmtId="0" fontId="4" fillId="3" borderId="0" xfId="0" applyFont="1" applyFill="1" applyAlignment="1">
      <alignment horizontal="left" vertical="top"/>
    </xf>
    <xf numFmtId="0" fontId="4" fillId="3" borderId="0" xfId="0" applyFont="1" applyFill="1" applyAlignment="1">
      <alignment vertical="top"/>
    </xf>
    <xf numFmtId="0" fontId="4" fillId="3" borderId="0" xfId="0" applyFont="1" applyFill="1" applyAlignment="1">
      <alignment horizontal="center"/>
    </xf>
    <xf numFmtId="4" fontId="4" fillId="3" borderId="0" xfId="0" applyNumberFormat="1" applyFont="1" applyFill="1"/>
    <xf numFmtId="164" fontId="4" fillId="3" borderId="0" xfId="0" applyNumberFormat="1" applyFont="1" applyFill="1" applyAlignment="1">
      <alignment horizontal="center" vertical="center"/>
    </xf>
    <xf numFmtId="0" fontId="4" fillId="3" borderId="0" xfId="0" applyFont="1" applyFill="1" applyAlignment="1">
      <alignment horizontal="center" vertical="top"/>
    </xf>
    <xf numFmtId="0" fontId="15" fillId="3" borderId="0" xfId="0" applyFont="1" applyFill="1" applyAlignment="1">
      <alignment horizontal="left" vertical="top"/>
    </xf>
    <xf numFmtId="0" fontId="24" fillId="3" borderId="0" xfId="0" applyFont="1" applyFill="1" applyAlignment="1">
      <alignment vertical="top"/>
    </xf>
    <xf numFmtId="0" fontId="24" fillId="3" borderId="0" xfId="0" applyFont="1" applyFill="1" applyAlignment="1">
      <alignment horizontal="center"/>
    </xf>
    <xf numFmtId="0" fontId="24" fillId="3" borderId="0" xfId="0" applyFont="1" applyFill="1"/>
    <xf numFmtId="164" fontId="15" fillId="3" borderId="0" xfId="0" applyNumberFormat="1" applyFont="1" applyFill="1" applyAlignment="1">
      <alignment horizontal="center" vertical="center"/>
    </xf>
    <xf numFmtId="0" fontId="24" fillId="3" borderId="0" xfId="0" applyFont="1" applyFill="1" applyAlignment="1">
      <alignment horizontal="left" vertical="top"/>
    </xf>
    <xf numFmtId="0" fontId="24" fillId="3" borderId="0" xfId="0" applyFont="1" applyFill="1" applyAlignment="1">
      <alignment horizontal="center" vertical="top"/>
    </xf>
    <xf numFmtId="0" fontId="8" fillId="3" borderId="0" xfId="0" applyFont="1" applyFill="1"/>
    <xf numFmtId="0" fontId="3" fillId="3" borderId="0" xfId="0" applyFont="1" applyFill="1" applyAlignment="1">
      <alignment horizontal="left" vertical="top"/>
    </xf>
    <xf numFmtId="0" fontId="18" fillId="3" borderId="0" xfId="0" applyFont="1" applyFill="1" applyBorder="1" applyAlignment="1">
      <alignment horizontal="left" vertical="center" wrapText="1"/>
    </xf>
    <xf numFmtId="164" fontId="3" fillId="3" borderId="0" xfId="0" applyNumberFormat="1" applyFont="1" applyFill="1" applyAlignment="1">
      <alignment horizontal="center" vertical="center"/>
    </xf>
    <xf numFmtId="166" fontId="24" fillId="3" borderId="0" xfId="0" applyNumberFormat="1" applyFont="1" applyFill="1" applyAlignment="1">
      <alignment horizontal="left" vertical="top"/>
    </xf>
    <xf numFmtId="166" fontId="4" fillId="3" borderId="9"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0" fontId="18" fillId="3" borderId="2" xfId="0" applyFont="1" applyFill="1" applyBorder="1" applyAlignment="1">
      <alignment horizontal="left" vertical="center" wrapText="1"/>
    </xf>
    <xf numFmtId="166" fontId="18" fillId="3" borderId="2" xfId="0" applyNumberFormat="1" applyFont="1" applyFill="1" applyBorder="1" applyAlignment="1">
      <alignment horizontal="center" vertical="center" wrapText="1"/>
    </xf>
    <xf numFmtId="0" fontId="18" fillId="3" borderId="4" xfId="0" applyFont="1" applyFill="1" applyBorder="1" applyAlignment="1">
      <alignment horizontal="center" vertical="center" wrapText="1"/>
    </xf>
    <xf numFmtId="1" fontId="18" fillId="3" borderId="2" xfId="0" applyNumberFormat="1" applyFont="1" applyFill="1" applyBorder="1" applyAlignment="1">
      <alignment horizontal="center" vertical="center" wrapText="1"/>
    </xf>
    <xf numFmtId="0" fontId="18" fillId="3" borderId="2" xfId="0" applyFont="1" applyFill="1" applyBorder="1" applyAlignment="1">
      <alignment horizontal="left" vertical="center" wrapText="1"/>
    </xf>
    <xf numFmtId="164" fontId="4"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top" wrapText="1"/>
    </xf>
    <xf numFmtId="0" fontId="4" fillId="3" borderId="5" xfId="0" applyFont="1" applyFill="1" applyBorder="1" applyAlignment="1">
      <alignment horizontal="left" vertical="center"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center" vertical="top" wrapText="1"/>
    </xf>
    <xf numFmtId="0" fontId="4" fillId="3" borderId="2" xfId="0" applyFont="1" applyFill="1" applyBorder="1" applyAlignment="1">
      <alignment horizontal="center" vertical="top" wrapText="1"/>
    </xf>
    <xf numFmtId="164" fontId="4" fillId="3"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3" borderId="2" xfId="0" applyFont="1" applyFill="1" applyBorder="1" applyAlignment="1">
      <alignment horizontal="center" vertical="top" wrapText="1"/>
    </xf>
    <xf numFmtId="164" fontId="4" fillId="3" borderId="2" xfId="0" applyNumberFormat="1" applyFont="1" applyFill="1" applyBorder="1" applyAlignment="1">
      <alignment horizontal="center" vertical="center" wrapText="1"/>
    </xf>
    <xf numFmtId="166" fontId="4" fillId="3" borderId="9" xfId="0" applyNumberFormat="1" applyFont="1" applyFill="1" applyBorder="1" applyAlignment="1">
      <alignment horizontal="center" vertical="center"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18" fillId="3" borderId="2" xfId="0" applyFont="1" applyFill="1" applyBorder="1" applyAlignment="1">
      <alignment horizontal="center" vertical="top" wrapText="1"/>
    </xf>
    <xf numFmtId="0" fontId="4" fillId="3" borderId="2" xfId="0" applyFont="1" applyFill="1" applyBorder="1" applyAlignment="1">
      <alignment horizontal="center" vertical="top"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4" fillId="3" borderId="5" xfId="0" applyFont="1" applyFill="1" applyBorder="1" applyAlignment="1">
      <alignment horizontal="center" vertical="top" wrapText="1"/>
    </xf>
    <xf numFmtId="164" fontId="4" fillId="3" borderId="3"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0" fontId="4" fillId="3" borderId="3" xfId="0" applyFont="1" applyFill="1" applyBorder="1" applyAlignment="1">
      <alignment horizontal="left" vertical="top" wrapText="1"/>
    </xf>
    <xf numFmtId="0" fontId="4" fillId="3" borderId="5" xfId="0" applyFont="1" applyFill="1" applyBorder="1" applyAlignment="1">
      <alignment horizontal="left" vertical="top" wrapText="1"/>
    </xf>
    <xf numFmtId="166" fontId="4" fillId="3" borderId="3" xfId="0" applyNumberFormat="1" applyFont="1" applyFill="1" applyBorder="1" applyAlignment="1">
      <alignment horizontal="center" vertical="top" wrapText="1"/>
    </xf>
    <xf numFmtId="166" fontId="4" fillId="3" borderId="5" xfId="0" applyNumberFormat="1" applyFont="1" applyFill="1" applyBorder="1" applyAlignment="1">
      <alignment horizontal="center" vertical="top" wrapText="1"/>
    </xf>
    <xf numFmtId="166" fontId="18" fillId="3" borderId="12" xfId="0" applyNumberFormat="1" applyFont="1" applyFill="1" applyBorder="1" applyAlignment="1">
      <alignment horizontal="center" vertical="center" wrapText="1"/>
    </xf>
    <xf numFmtId="166" fontId="18" fillId="3" borderId="9" xfId="0" applyNumberFormat="1"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166" fontId="4" fillId="3" borderId="12" xfId="0" applyNumberFormat="1" applyFont="1" applyFill="1" applyBorder="1" applyAlignment="1">
      <alignment horizontal="center" vertical="center" wrapText="1"/>
    </xf>
    <xf numFmtId="166" fontId="4" fillId="3" borderId="9" xfId="0" applyNumberFormat="1"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9" xfId="0" applyFont="1" applyFill="1" applyBorder="1" applyAlignment="1">
      <alignment horizontal="left" vertical="center" wrapText="1"/>
    </xf>
    <xf numFmtId="166" fontId="4" fillId="3" borderId="3" xfId="0"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166" fontId="18" fillId="3" borderId="2" xfId="0" applyNumberFormat="1"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4" fontId="4" fillId="3" borderId="5" xfId="0" applyNumberFormat="1" applyFont="1" applyFill="1" applyBorder="1" applyAlignment="1">
      <alignment horizontal="center" vertical="center" wrapText="1"/>
    </xf>
    <xf numFmtId="164" fontId="18" fillId="3" borderId="3" xfId="0" applyNumberFormat="1" applyFont="1" applyFill="1" applyBorder="1" applyAlignment="1">
      <alignment horizontal="center" vertical="center" wrapText="1"/>
    </xf>
    <xf numFmtId="164" fontId="18" fillId="3" borderId="4"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0" fontId="5" fillId="0" borderId="11" xfId="0" applyFont="1" applyBorder="1" applyAlignment="1">
      <alignment horizontal="center"/>
    </xf>
    <xf numFmtId="0" fontId="5" fillId="0" borderId="0" xfId="0" applyFont="1" applyBorder="1" applyAlignment="1">
      <alignment horizontal="center"/>
    </xf>
    <xf numFmtId="0" fontId="18" fillId="3" borderId="9" xfId="0" applyFont="1" applyFill="1" applyBorder="1" applyAlignment="1">
      <alignment horizontal="left" wrapText="1"/>
    </xf>
    <xf numFmtId="0" fontId="18" fillId="3" borderId="1" xfId="0" applyFont="1" applyFill="1" applyBorder="1" applyAlignment="1">
      <alignment horizontal="left" wrapText="1"/>
    </xf>
    <xf numFmtId="0" fontId="18" fillId="3" borderId="10" xfId="0" applyFont="1" applyFill="1" applyBorder="1" applyAlignment="1">
      <alignment horizontal="left" wrapText="1"/>
    </xf>
    <xf numFmtId="0" fontId="18" fillId="3" borderId="6" xfId="0" applyFont="1" applyFill="1" applyBorder="1" applyAlignment="1">
      <alignment horizontal="left" wrapText="1"/>
    </xf>
    <xf numFmtId="0" fontId="18" fillId="3" borderId="7" xfId="0" applyFont="1" applyFill="1" applyBorder="1" applyAlignment="1">
      <alignment horizontal="left" wrapText="1"/>
    </xf>
    <xf numFmtId="0" fontId="18" fillId="3" borderId="8" xfId="0" applyFont="1" applyFill="1" applyBorder="1" applyAlignment="1">
      <alignment horizontal="left" wrapText="1"/>
    </xf>
    <xf numFmtId="0" fontId="18" fillId="3" borderId="6"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8" xfId="0" applyFont="1" applyFill="1" applyBorder="1" applyAlignment="1">
      <alignment horizontal="left" vertical="top" wrapText="1"/>
    </xf>
    <xf numFmtId="0" fontId="18" fillId="3" borderId="2" xfId="0" applyFont="1" applyFill="1" applyBorder="1" applyAlignment="1">
      <alignment horizontal="left" vertical="top" wrapText="1"/>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164" fontId="4" fillId="3" borderId="2" xfId="0" applyNumberFormat="1" applyFont="1" applyFill="1" applyBorder="1" applyAlignment="1">
      <alignment horizontal="center" vertical="center" wrapText="1"/>
    </xf>
    <xf numFmtId="166" fontId="10" fillId="0" borderId="0" xfId="0" applyNumberFormat="1" applyFont="1" applyFill="1" applyBorder="1" applyAlignment="1">
      <alignment horizontal="center" vertical="center"/>
    </xf>
    <xf numFmtId="166" fontId="9" fillId="0" borderId="0" xfId="0" applyNumberFormat="1" applyFont="1" applyFill="1" applyBorder="1" applyAlignment="1">
      <alignment horizontal="center" vertical="center"/>
    </xf>
    <xf numFmtId="166" fontId="9" fillId="0" borderId="0" xfId="0" applyNumberFormat="1" applyFont="1" applyFill="1" applyBorder="1" applyAlignment="1">
      <alignment horizontal="center" vertical="center" wrapText="1"/>
    </xf>
    <xf numFmtId="0" fontId="7" fillId="0" borderId="0" xfId="0" applyFont="1" applyFill="1" applyAlignment="1">
      <alignment horizontal="center"/>
    </xf>
    <xf numFmtId="0" fontId="7" fillId="0"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164" fontId="18" fillId="0" borderId="3" xfId="0" applyNumberFormat="1" applyFont="1" applyFill="1" applyBorder="1" applyAlignment="1">
      <alignment horizontal="center" vertical="center" wrapText="1"/>
    </xf>
    <xf numFmtId="164" fontId="18" fillId="0" borderId="4" xfId="0" applyNumberFormat="1" applyFont="1" applyFill="1" applyBorder="1" applyAlignment="1">
      <alignment horizontal="center" vertical="center" wrapText="1"/>
    </xf>
    <xf numFmtId="164" fontId="18" fillId="0" borderId="5"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166" fontId="18" fillId="3" borderId="6" xfId="0" applyNumberFormat="1" applyFont="1" applyFill="1" applyBorder="1" applyAlignment="1">
      <alignment horizontal="left" wrapText="1"/>
    </xf>
    <xf numFmtId="166" fontId="18" fillId="3" borderId="7" xfId="0" applyNumberFormat="1" applyFont="1" applyFill="1" applyBorder="1" applyAlignment="1">
      <alignment horizontal="left" wrapText="1"/>
    </xf>
    <xf numFmtId="166" fontId="18" fillId="3" borderId="8" xfId="0" applyNumberFormat="1" applyFont="1" applyFill="1" applyBorder="1" applyAlignment="1">
      <alignment horizontal="left" wrapText="1"/>
    </xf>
    <xf numFmtId="164" fontId="4" fillId="3" borderId="4" xfId="0" applyNumberFormat="1" applyFont="1" applyFill="1" applyBorder="1" applyAlignment="1">
      <alignment horizontal="center" vertical="center" wrapText="1"/>
    </xf>
    <xf numFmtId="0" fontId="24" fillId="3" borderId="4" xfId="0" applyFont="1" applyFill="1" applyBorder="1" applyAlignment="1">
      <alignment horizontal="center" vertical="top" wrapText="1"/>
    </xf>
    <xf numFmtId="0" fontId="24" fillId="3" borderId="5" xfId="0" applyFont="1" applyFill="1" applyBorder="1" applyAlignment="1">
      <alignment horizontal="center" vertical="top" wrapText="1"/>
    </xf>
    <xf numFmtId="0" fontId="15" fillId="3" borderId="2" xfId="0" applyFont="1" applyFill="1" applyBorder="1" applyAlignment="1">
      <alignment vertical="top" wrapText="1"/>
    </xf>
    <xf numFmtId="2" fontId="4" fillId="3" borderId="3" xfId="0" applyNumberFormat="1" applyFont="1" applyFill="1" applyBorder="1" applyAlignment="1">
      <alignment horizontal="center" vertical="center" wrapText="1"/>
    </xf>
    <xf numFmtId="2" fontId="4" fillId="3" borderId="5" xfId="0" applyNumberFormat="1" applyFont="1" applyFill="1" applyBorder="1" applyAlignment="1">
      <alignment horizontal="center" vertical="center" wrapText="1"/>
    </xf>
    <xf numFmtId="164" fontId="4" fillId="3" borderId="3" xfId="0" applyNumberFormat="1" applyFont="1" applyFill="1" applyBorder="1" applyAlignment="1">
      <alignment horizontal="center" vertical="top"/>
    </xf>
    <xf numFmtId="164" fontId="4" fillId="3" borderId="5" xfId="0" applyNumberFormat="1" applyFont="1" applyFill="1" applyBorder="1" applyAlignment="1">
      <alignment horizontal="center" vertical="top"/>
    </xf>
    <xf numFmtId="4" fontId="4" fillId="3" borderId="3" xfId="0" applyNumberFormat="1" applyFont="1" applyFill="1" applyBorder="1" applyAlignment="1">
      <alignment horizontal="center" vertical="top"/>
    </xf>
    <xf numFmtId="4" fontId="4" fillId="3" borderId="5" xfId="0" applyNumberFormat="1" applyFont="1" applyFill="1" applyBorder="1" applyAlignment="1">
      <alignment horizontal="center" vertical="top"/>
    </xf>
    <xf numFmtId="0" fontId="24" fillId="3" borderId="0" xfId="0" applyFont="1" applyFill="1" applyAlignment="1">
      <alignment horizontal="center" vertical="center"/>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18" fillId="3" borderId="12" xfId="0" applyFont="1" applyFill="1" applyBorder="1" applyAlignment="1">
      <alignment horizontal="left" vertical="top" wrapText="1"/>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15" xfId="0" applyFont="1" applyFill="1" applyBorder="1" applyAlignment="1">
      <alignment horizontal="left" vertical="top" wrapText="1"/>
    </xf>
    <xf numFmtId="0" fontId="18" fillId="3" borderId="9" xfId="0" applyFont="1" applyFill="1" applyBorder="1" applyAlignment="1">
      <alignment horizontal="left" vertical="top" wrapText="1"/>
    </xf>
    <xf numFmtId="0" fontId="18" fillId="3" borderId="1" xfId="0" applyFont="1" applyFill="1" applyBorder="1" applyAlignment="1">
      <alignment horizontal="left" vertical="top" wrapText="1"/>
    </xf>
    <xf numFmtId="0" fontId="18" fillId="3" borderId="10" xfId="0" applyFont="1" applyFill="1" applyBorder="1" applyAlignment="1">
      <alignment horizontal="left" vertical="top" wrapText="1"/>
    </xf>
    <xf numFmtId="164" fontId="18" fillId="3" borderId="2" xfId="0" applyNumberFormat="1" applyFont="1" applyFill="1" applyBorder="1" applyAlignment="1">
      <alignment horizontal="center" vertical="center" wrapText="1"/>
    </xf>
    <xf numFmtId="0" fontId="4" fillId="0" borderId="0" xfId="0" applyFont="1" applyFill="1" applyAlignment="1">
      <alignment horizontal="left" vertical="top" wrapText="1"/>
    </xf>
    <xf numFmtId="164" fontId="3" fillId="0" borderId="0" xfId="0" applyNumberFormat="1" applyFont="1" applyFill="1" applyAlignment="1">
      <alignment horizontal="center" vertical="top"/>
    </xf>
    <xf numFmtId="0" fontId="5" fillId="0" borderId="0" xfId="0" applyFont="1" applyAlignment="1">
      <alignment vertical="top"/>
    </xf>
    <xf numFmtId="0" fontId="6" fillId="0" borderId="0" xfId="0" applyFont="1" applyAlignment="1">
      <alignment vertical="top"/>
    </xf>
    <xf numFmtId="0" fontId="0" fillId="0" borderId="0" xfId="0" applyAlignment="1">
      <alignment vertical="top"/>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Y276"/>
  <sheetViews>
    <sheetView tabSelected="1" view="pageBreakPreview" zoomScale="69" zoomScaleNormal="69" zoomScaleSheetLayoutView="69" workbookViewId="0">
      <selection activeCell="A264" sqref="A264:XFD264"/>
    </sheetView>
  </sheetViews>
  <sheetFormatPr defaultRowHeight="21" x14ac:dyDescent="0.35"/>
  <cols>
    <col min="1" max="1" width="35.28515625" style="1" customWidth="1"/>
    <col min="2" max="2" width="27.42578125" style="1" customWidth="1"/>
    <col min="3" max="3" width="51.42578125" style="2" customWidth="1"/>
    <col min="4" max="4" width="13.42578125" style="3" customWidth="1"/>
    <col min="5" max="5" width="53.42578125" style="4" customWidth="1"/>
    <col min="6" max="6" width="15.5703125" style="1" customWidth="1"/>
    <col min="7" max="7" width="17.85546875" style="5" customWidth="1"/>
    <col min="8" max="8" width="54.85546875" style="75" customWidth="1"/>
    <col min="9" max="9" width="10.5703125" style="76" customWidth="1"/>
    <col min="10" max="10" width="13.5703125" style="76" customWidth="1"/>
    <col min="11" max="11" width="13.42578125" style="76" customWidth="1"/>
    <col min="12" max="12" width="15.42578125" style="6" customWidth="1"/>
    <col min="13" max="13" width="11.42578125" style="7" bestFit="1" customWidth="1"/>
    <col min="14" max="14" width="13.28515625" customWidth="1"/>
    <col min="15" max="15" width="11.28515625" customWidth="1"/>
    <col min="16" max="16" width="10.7109375" customWidth="1"/>
    <col min="17" max="17" width="15.5703125" customWidth="1"/>
  </cols>
  <sheetData>
    <row r="1" spans="1:18" s="268" customFormat="1" ht="52.5" customHeight="1" x14ac:dyDescent="0.25">
      <c r="A1" s="3"/>
      <c r="B1" s="3"/>
      <c r="C1" s="2"/>
      <c r="D1" s="3"/>
      <c r="E1" s="76"/>
      <c r="F1" s="3"/>
      <c r="G1" s="265"/>
      <c r="H1" s="264" t="s">
        <v>148</v>
      </c>
      <c r="I1" s="264"/>
      <c r="J1" s="264"/>
      <c r="K1" s="264"/>
      <c r="L1" s="266"/>
      <c r="M1" s="267"/>
    </row>
    <row r="2" spans="1:18" x14ac:dyDescent="0.35">
      <c r="A2" s="225" t="s">
        <v>0</v>
      </c>
      <c r="B2" s="225"/>
      <c r="C2" s="225"/>
      <c r="D2" s="225"/>
      <c r="E2" s="225"/>
      <c r="F2" s="225"/>
      <c r="G2" s="225"/>
      <c r="H2" s="225"/>
      <c r="I2" s="225"/>
      <c r="J2" s="225"/>
      <c r="K2" s="225"/>
    </row>
    <row r="3" spans="1:18" ht="24" customHeight="1" x14ac:dyDescent="0.35">
      <c r="A3" s="226" t="s">
        <v>1</v>
      </c>
      <c r="B3" s="226"/>
      <c r="C3" s="226"/>
      <c r="D3" s="226"/>
      <c r="E3" s="226"/>
      <c r="F3" s="226"/>
      <c r="G3" s="226"/>
      <c r="H3" s="226"/>
      <c r="I3" s="226"/>
      <c r="J3" s="226"/>
      <c r="K3" s="226"/>
      <c r="L3" s="8"/>
      <c r="M3" s="9"/>
      <c r="N3" s="10"/>
      <c r="O3" s="10"/>
      <c r="P3" s="10"/>
    </row>
    <row r="4" spans="1:18" ht="21" customHeight="1" x14ac:dyDescent="0.35">
      <c r="A4" s="227" t="s">
        <v>2</v>
      </c>
      <c r="B4" s="227" t="s">
        <v>3</v>
      </c>
      <c r="C4" s="228" t="s">
        <v>4</v>
      </c>
      <c r="D4" s="228" t="s">
        <v>5</v>
      </c>
      <c r="E4" s="227" t="s">
        <v>6</v>
      </c>
      <c r="F4" s="227" t="s">
        <v>7</v>
      </c>
      <c r="G4" s="231" t="s">
        <v>8</v>
      </c>
      <c r="H4" s="227" t="s">
        <v>9</v>
      </c>
      <c r="I4" s="227"/>
      <c r="J4" s="227"/>
      <c r="K4" s="227"/>
      <c r="L4" s="11"/>
      <c r="M4" s="9"/>
      <c r="N4" s="10"/>
      <c r="O4" s="10"/>
      <c r="P4" s="10"/>
    </row>
    <row r="5" spans="1:18" ht="10.5" customHeight="1" x14ac:dyDescent="0.35">
      <c r="A5" s="227"/>
      <c r="B5" s="227"/>
      <c r="C5" s="229"/>
      <c r="D5" s="229"/>
      <c r="E5" s="227"/>
      <c r="F5" s="227"/>
      <c r="G5" s="232"/>
      <c r="H5" s="227"/>
      <c r="I5" s="227"/>
      <c r="J5" s="227"/>
      <c r="K5" s="227"/>
      <c r="L5" s="11"/>
      <c r="M5" s="9"/>
      <c r="N5" s="10"/>
      <c r="O5" s="10"/>
      <c r="P5" s="10"/>
    </row>
    <row r="6" spans="1:18" ht="37.5" x14ac:dyDescent="0.35">
      <c r="A6" s="227"/>
      <c r="B6" s="227"/>
      <c r="C6" s="230"/>
      <c r="D6" s="230"/>
      <c r="E6" s="227"/>
      <c r="F6" s="227"/>
      <c r="G6" s="233"/>
      <c r="H6" s="83" t="s">
        <v>10</v>
      </c>
      <c r="I6" s="84" t="s">
        <v>11</v>
      </c>
      <c r="J6" s="84" t="s">
        <v>12</v>
      </c>
      <c r="K6" s="84" t="s">
        <v>13</v>
      </c>
      <c r="L6" s="12"/>
      <c r="M6" s="13"/>
      <c r="N6" s="14"/>
      <c r="O6" s="10"/>
      <c r="P6" s="10"/>
    </row>
    <row r="7" spans="1:18" s="18" customFormat="1" ht="30" customHeight="1" x14ac:dyDescent="0.35">
      <c r="A7" s="172" t="s">
        <v>14</v>
      </c>
      <c r="B7" s="180" t="s">
        <v>15</v>
      </c>
      <c r="C7" s="181"/>
      <c r="D7" s="181"/>
      <c r="E7" s="181"/>
      <c r="F7" s="181"/>
      <c r="G7" s="181"/>
      <c r="H7" s="181"/>
      <c r="I7" s="181"/>
      <c r="J7" s="181"/>
      <c r="K7" s="182"/>
      <c r="L7" s="15"/>
      <c r="M7" s="16"/>
      <c r="N7" s="17"/>
      <c r="O7" s="17"/>
      <c r="P7" s="17"/>
    </row>
    <row r="8" spans="1:18" s="22" customFormat="1" ht="25.35" customHeight="1" x14ac:dyDescent="0.25">
      <c r="A8" s="173"/>
      <c r="B8" s="172" t="s">
        <v>16</v>
      </c>
      <c r="C8" s="172" t="s">
        <v>135</v>
      </c>
      <c r="D8" s="172" t="s">
        <v>17</v>
      </c>
      <c r="E8" s="172" t="s">
        <v>119</v>
      </c>
      <c r="F8" s="172" t="s">
        <v>18</v>
      </c>
      <c r="G8" s="82" t="s">
        <v>19</v>
      </c>
      <c r="H8" s="176" t="s">
        <v>20</v>
      </c>
      <c r="I8" s="177"/>
      <c r="J8" s="177"/>
      <c r="K8" s="178"/>
      <c r="L8" s="19"/>
      <c r="M8" s="19"/>
      <c r="N8" s="20"/>
      <c r="O8" s="20"/>
      <c r="P8" s="20"/>
      <c r="Q8" s="21"/>
      <c r="R8" s="21"/>
    </row>
    <row r="9" spans="1:18" s="22" customFormat="1" ht="37.5" x14ac:dyDescent="0.25">
      <c r="A9" s="173"/>
      <c r="B9" s="173"/>
      <c r="C9" s="173"/>
      <c r="D9" s="173"/>
      <c r="E9" s="173"/>
      <c r="F9" s="173"/>
      <c r="G9" s="170">
        <f>G11+G13+G15</f>
        <v>223630.5</v>
      </c>
      <c r="H9" s="85" t="s">
        <v>21</v>
      </c>
      <c r="I9" s="86">
        <v>49016.2</v>
      </c>
      <c r="J9" s="86">
        <v>85177.7</v>
      </c>
      <c r="K9" s="86">
        <v>89436.6</v>
      </c>
      <c r="L9" s="19"/>
      <c r="M9" s="19"/>
      <c r="N9" s="20"/>
      <c r="O9" s="20"/>
      <c r="P9" s="20"/>
      <c r="Q9" s="21"/>
      <c r="R9" s="21"/>
    </row>
    <row r="10" spans="1:18" s="22" customFormat="1" x14ac:dyDescent="0.25">
      <c r="A10" s="173"/>
      <c r="B10" s="173"/>
      <c r="C10" s="173"/>
      <c r="D10" s="173"/>
      <c r="E10" s="173"/>
      <c r="F10" s="173"/>
      <c r="G10" s="170" t="s">
        <v>22</v>
      </c>
      <c r="H10" s="176" t="s">
        <v>23</v>
      </c>
      <c r="I10" s="177"/>
      <c r="J10" s="177"/>
      <c r="K10" s="178"/>
      <c r="L10" s="224"/>
      <c r="M10" s="19"/>
      <c r="N10" s="20"/>
      <c r="O10" s="20"/>
      <c r="P10" s="20"/>
      <c r="Q10" s="21"/>
      <c r="R10" s="21"/>
    </row>
    <row r="11" spans="1:18" s="26" customFormat="1" x14ac:dyDescent="0.35">
      <c r="A11" s="173"/>
      <c r="B11" s="173"/>
      <c r="C11" s="173"/>
      <c r="D11" s="173"/>
      <c r="E11" s="173"/>
      <c r="F11" s="173"/>
      <c r="G11" s="170">
        <v>49016.2</v>
      </c>
      <c r="H11" s="85" t="s">
        <v>159</v>
      </c>
      <c r="I11" s="81">
        <v>38791</v>
      </c>
      <c r="J11" s="169">
        <v>34912</v>
      </c>
      <c r="K11" s="169">
        <v>35000</v>
      </c>
      <c r="L11" s="224"/>
      <c r="M11" s="23"/>
      <c r="N11" s="24"/>
      <c r="O11" s="24"/>
      <c r="P11" s="24"/>
      <c r="Q11" s="25"/>
      <c r="R11" s="25"/>
    </row>
    <row r="12" spans="1:18" s="26" customFormat="1" ht="20.25" customHeight="1" x14ac:dyDescent="0.25">
      <c r="A12" s="173"/>
      <c r="B12" s="173"/>
      <c r="C12" s="173"/>
      <c r="D12" s="173"/>
      <c r="E12" s="173"/>
      <c r="F12" s="173"/>
      <c r="G12" s="170" t="s">
        <v>12</v>
      </c>
      <c r="H12" s="176" t="s">
        <v>24</v>
      </c>
      <c r="I12" s="177"/>
      <c r="J12" s="177"/>
      <c r="K12" s="178"/>
      <c r="L12" s="224"/>
      <c r="M12" s="222"/>
      <c r="N12" s="223"/>
      <c r="O12" s="24"/>
      <c r="P12" s="24"/>
      <c r="Q12" s="25"/>
      <c r="R12" s="25"/>
    </row>
    <row r="13" spans="1:18" s="22" customFormat="1" ht="40.5" customHeight="1" x14ac:dyDescent="0.25">
      <c r="A13" s="173"/>
      <c r="B13" s="173"/>
      <c r="C13" s="173"/>
      <c r="D13" s="173"/>
      <c r="E13" s="173"/>
      <c r="F13" s="173"/>
      <c r="G13" s="170">
        <v>85177.7</v>
      </c>
      <c r="H13" s="85" t="s">
        <v>25</v>
      </c>
      <c r="I13" s="86">
        <f>I9/I11*1000</f>
        <v>1263.5972261607074</v>
      </c>
      <c r="J13" s="86">
        <f>J9/J11*1000</f>
        <v>2439.7828826764435</v>
      </c>
      <c r="K13" s="86">
        <f>K9/K11*1000</f>
        <v>2555.3314285714287</v>
      </c>
      <c r="L13" s="224"/>
      <c r="M13" s="222"/>
      <c r="N13" s="223"/>
      <c r="O13" s="20"/>
      <c r="P13" s="20"/>
      <c r="Q13" s="21"/>
      <c r="R13" s="21"/>
    </row>
    <row r="14" spans="1:18" s="26" customFormat="1" x14ac:dyDescent="0.35">
      <c r="A14" s="173"/>
      <c r="B14" s="173"/>
      <c r="C14" s="173"/>
      <c r="D14" s="173"/>
      <c r="E14" s="173"/>
      <c r="F14" s="173"/>
      <c r="G14" s="90" t="s">
        <v>13</v>
      </c>
      <c r="H14" s="176" t="s">
        <v>26</v>
      </c>
      <c r="I14" s="177"/>
      <c r="J14" s="177"/>
      <c r="K14" s="178"/>
      <c r="L14" s="23"/>
      <c r="M14" s="222"/>
      <c r="N14" s="223"/>
      <c r="O14" s="24"/>
      <c r="P14" s="24"/>
      <c r="Q14" s="25"/>
      <c r="R14" s="25"/>
    </row>
    <row r="15" spans="1:18" s="30" customFormat="1" ht="80.25" customHeight="1" x14ac:dyDescent="0.25">
      <c r="A15" s="173"/>
      <c r="B15" s="173"/>
      <c r="C15" s="183"/>
      <c r="D15" s="183"/>
      <c r="E15" s="183"/>
      <c r="F15" s="183"/>
      <c r="G15" s="90">
        <v>89436.6</v>
      </c>
      <c r="H15" s="85" t="s">
        <v>27</v>
      </c>
      <c r="I15" s="81">
        <v>100</v>
      </c>
      <c r="J15" s="81">
        <v>100</v>
      </c>
      <c r="K15" s="81">
        <v>100</v>
      </c>
      <c r="L15" s="27"/>
      <c r="M15" s="222"/>
      <c r="N15" s="223"/>
      <c r="O15" s="28"/>
      <c r="P15" s="28"/>
      <c r="Q15" s="29"/>
      <c r="R15" s="29"/>
    </row>
    <row r="16" spans="1:18" s="34" customFormat="1" ht="21" customHeight="1" x14ac:dyDescent="0.35">
      <c r="A16" s="173"/>
      <c r="B16" s="173"/>
      <c r="C16" s="172" t="s">
        <v>136</v>
      </c>
      <c r="D16" s="172" t="s">
        <v>17</v>
      </c>
      <c r="E16" s="172" t="s">
        <v>183</v>
      </c>
      <c r="F16" s="172" t="s">
        <v>28</v>
      </c>
      <c r="G16" s="88" t="s">
        <v>29</v>
      </c>
      <c r="H16" s="176" t="s">
        <v>30</v>
      </c>
      <c r="I16" s="177"/>
      <c r="J16" s="177"/>
      <c r="K16" s="178"/>
      <c r="L16" s="31"/>
      <c r="M16" s="32"/>
      <c r="N16" s="33"/>
      <c r="O16" s="33"/>
      <c r="P16" s="33"/>
    </row>
    <row r="17" spans="1:16" s="34" customFormat="1" ht="37.5" x14ac:dyDescent="0.35">
      <c r="A17" s="173"/>
      <c r="B17" s="173"/>
      <c r="C17" s="173"/>
      <c r="D17" s="173"/>
      <c r="E17" s="173"/>
      <c r="F17" s="173"/>
      <c r="G17" s="88">
        <f>G19+G21+G23</f>
        <v>15268.6</v>
      </c>
      <c r="H17" s="85" t="s">
        <v>31</v>
      </c>
      <c r="I17" s="81">
        <v>4829.1000000000004</v>
      </c>
      <c r="J17" s="86">
        <f>I17*1.053</f>
        <v>5085.0423000000001</v>
      </c>
      <c r="K17" s="86">
        <f>J17*1.053</f>
        <v>5354.5495418999999</v>
      </c>
      <c r="L17" s="31"/>
      <c r="M17" s="32"/>
      <c r="N17" s="33"/>
      <c r="O17" s="33"/>
      <c r="P17" s="33"/>
    </row>
    <row r="18" spans="1:16" s="34" customFormat="1" x14ac:dyDescent="0.35">
      <c r="A18" s="173"/>
      <c r="B18" s="173"/>
      <c r="C18" s="173"/>
      <c r="D18" s="173"/>
      <c r="E18" s="173"/>
      <c r="F18" s="173"/>
      <c r="G18" s="88" t="s">
        <v>22</v>
      </c>
      <c r="H18" s="176" t="s">
        <v>23</v>
      </c>
      <c r="I18" s="177"/>
      <c r="J18" s="177"/>
      <c r="K18" s="178"/>
      <c r="L18" s="31"/>
      <c r="M18" s="32"/>
      <c r="N18" s="33"/>
      <c r="O18" s="33"/>
      <c r="P18" s="33"/>
    </row>
    <row r="19" spans="1:16" s="34" customFormat="1" x14ac:dyDescent="0.35">
      <c r="A19" s="173"/>
      <c r="B19" s="173"/>
      <c r="C19" s="173"/>
      <c r="D19" s="173"/>
      <c r="E19" s="173"/>
      <c r="F19" s="173"/>
      <c r="G19" s="88">
        <v>4829.1000000000004</v>
      </c>
      <c r="H19" s="85" t="s">
        <v>122</v>
      </c>
      <c r="I19" s="81">
        <v>975</v>
      </c>
      <c r="J19" s="81">
        <v>1050</v>
      </c>
      <c r="K19" s="81">
        <v>1100</v>
      </c>
      <c r="L19" s="31"/>
      <c r="M19" s="32"/>
      <c r="N19" s="33"/>
      <c r="O19" s="33"/>
      <c r="P19" s="33"/>
    </row>
    <row r="20" spans="1:16" s="34" customFormat="1" x14ac:dyDescent="0.35">
      <c r="A20" s="173"/>
      <c r="B20" s="173"/>
      <c r="C20" s="173"/>
      <c r="D20" s="173"/>
      <c r="E20" s="173"/>
      <c r="F20" s="173"/>
      <c r="G20" s="88" t="s">
        <v>12</v>
      </c>
      <c r="H20" s="176" t="s">
        <v>24</v>
      </c>
      <c r="I20" s="177"/>
      <c r="J20" s="177"/>
      <c r="K20" s="178"/>
      <c r="L20" s="31"/>
      <c r="M20" s="32"/>
      <c r="N20" s="33"/>
      <c r="O20" s="33"/>
      <c r="P20" s="33"/>
    </row>
    <row r="21" spans="1:16" s="34" customFormat="1" x14ac:dyDescent="0.35">
      <c r="A21" s="173"/>
      <c r="B21" s="173"/>
      <c r="C21" s="173"/>
      <c r="D21" s="173"/>
      <c r="E21" s="173"/>
      <c r="F21" s="173"/>
      <c r="G21" s="88">
        <v>5085</v>
      </c>
      <c r="H21" s="85" t="s">
        <v>32</v>
      </c>
      <c r="I21" s="86">
        <f>I17/I19*1000</f>
        <v>4952.9230769230771</v>
      </c>
      <c r="J21" s="86">
        <f>J17/J19*1000</f>
        <v>4842.8974285714285</v>
      </c>
      <c r="K21" s="86">
        <f>K17/K19*1000</f>
        <v>4867.7723108181817</v>
      </c>
      <c r="L21" s="31"/>
      <c r="M21" s="32"/>
      <c r="N21" s="33"/>
      <c r="O21" s="33"/>
      <c r="P21" s="33"/>
    </row>
    <row r="22" spans="1:16" s="34" customFormat="1" x14ac:dyDescent="0.35">
      <c r="A22" s="173"/>
      <c r="B22" s="173"/>
      <c r="C22" s="173"/>
      <c r="D22" s="173"/>
      <c r="E22" s="173"/>
      <c r="F22" s="173"/>
      <c r="G22" s="90" t="s">
        <v>33</v>
      </c>
      <c r="H22" s="176" t="s">
        <v>26</v>
      </c>
      <c r="I22" s="177"/>
      <c r="J22" s="177"/>
      <c r="K22" s="178"/>
      <c r="L22" s="31"/>
      <c r="M22" s="32"/>
      <c r="N22" s="33"/>
      <c r="O22" s="33"/>
      <c r="P22" s="33"/>
    </row>
    <row r="23" spans="1:16" s="34" customFormat="1" ht="37.5" x14ac:dyDescent="0.35">
      <c r="A23" s="173"/>
      <c r="B23" s="173"/>
      <c r="C23" s="183"/>
      <c r="D23" s="183"/>
      <c r="E23" s="183"/>
      <c r="F23" s="183"/>
      <c r="G23" s="90">
        <v>5354.5</v>
      </c>
      <c r="H23" s="85" t="s">
        <v>160</v>
      </c>
      <c r="I23" s="164">
        <v>100</v>
      </c>
      <c r="J23" s="164">
        <v>97</v>
      </c>
      <c r="K23" s="164">
        <v>95</v>
      </c>
      <c r="L23" s="31"/>
      <c r="M23" s="32"/>
      <c r="N23" s="33"/>
      <c r="O23" s="33"/>
      <c r="P23" s="33"/>
    </row>
    <row r="24" spans="1:16" s="37" customFormat="1" ht="21" customHeight="1" x14ac:dyDescent="0.25">
      <c r="A24" s="173"/>
      <c r="B24" s="173"/>
      <c r="C24" s="172" t="s">
        <v>137</v>
      </c>
      <c r="D24" s="172" t="s">
        <v>17</v>
      </c>
      <c r="E24" s="172" t="s">
        <v>183</v>
      </c>
      <c r="F24" s="172" t="s">
        <v>28</v>
      </c>
      <c r="G24" s="88" t="s">
        <v>19</v>
      </c>
      <c r="H24" s="176" t="s">
        <v>30</v>
      </c>
      <c r="I24" s="177"/>
      <c r="J24" s="177"/>
      <c r="K24" s="178"/>
      <c r="L24" s="35"/>
      <c r="M24" s="35"/>
      <c r="N24" s="36"/>
      <c r="O24" s="36"/>
      <c r="P24" s="36"/>
    </row>
    <row r="25" spans="1:16" s="37" customFormat="1" ht="60" customHeight="1" x14ac:dyDescent="0.25">
      <c r="A25" s="173"/>
      <c r="B25" s="173"/>
      <c r="C25" s="173"/>
      <c r="D25" s="173"/>
      <c r="E25" s="173"/>
      <c r="F25" s="173"/>
      <c r="G25" s="88">
        <f>G27+G29+G31</f>
        <v>7577.6</v>
      </c>
      <c r="H25" s="85" t="s">
        <v>34</v>
      </c>
      <c r="I25" s="86">
        <v>2396.6</v>
      </c>
      <c r="J25" s="86">
        <f>I25*1.053</f>
        <v>2523.6197999999999</v>
      </c>
      <c r="K25" s="86">
        <f>J25*1.053</f>
        <v>2657.3716493999996</v>
      </c>
      <c r="L25" s="35"/>
      <c r="M25" s="35"/>
      <c r="N25" s="36"/>
      <c r="O25" s="36"/>
      <c r="P25" s="36"/>
    </row>
    <row r="26" spans="1:16" s="37" customFormat="1" x14ac:dyDescent="0.25">
      <c r="A26" s="173"/>
      <c r="B26" s="173"/>
      <c r="C26" s="173"/>
      <c r="D26" s="173"/>
      <c r="E26" s="173"/>
      <c r="F26" s="173"/>
      <c r="G26" s="88" t="s">
        <v>22</v>
      </c>
      <c r="H26" s="176" t="s">
        <v>35</v>
      </c>
      <c r="I26" s="177"/>
      <c r="J26" s="177"/>
      <c r="K26" s="178"/>
      <c r="L26" s="35"/>
      <c r="M26" s="35"/>
      <c r="N26" s="36"/>
      <c r="O26" s="36"/>
      <c r="P26" s="36"/>
    </row>
    <row r="27" spans="1:16" s="37" customFormat="1" x14ac:dyDescent="0.25">
      <c r="A27" s="173"/>
      <c r="B27" s="173"/>
      <c r="C27" s="173"/>
      <c r="D27" s="173"/>
      <c r="E27" s="173"/>
      <c r="F27" s="173"/>
      <c r="G27" s="88">
        <v>2396.6</v>
      </c>
      <c r="H27" s="85" t="s">
        <v>122</v>
      </c>
      <c r="I27" s="81">
        <v>550</v>
      </c>
      <c r="J27" s="81">
        <v>550</v>
      </c>
      <c r="K27" s="81">
        <v>560</v>
      </c>
      <c r="L27" s="35"/>
      <c r="M27" s="35"/>
      <c r="N27" s="36"/>
      <c r="O27" s="36"/>
      <c r="P27" s="36"/>
    </row>
    <row r="28" spans="1:16" s="37" customFormat="1" x14ac:dyDescent="0.25">
      <c r="A28" s="173"/>
      <c r="B28" s="173"/>
      <c r="C28" s="173"/>
      <c r="D28" s="173"/>
      <c r="E28" s="173"/>
      <c r="F28" s="173"/>
      <c r="G28" s="88" t="s">
        <v>12</v>
      </c>
      <c r="H28" s="176" t="s">
        <v>24</v>
      </c>
      <c r="I28" s="177"/>
      <c r="J28" s="177"/>
      <c r="K28" s="178"/>
      <c r="L28" s="35"/>
      <c r="M28" s="35"/>
      <c r="N28" s="36"/>
      <c r="O28" s="36"/>
      <c r="P28" s="36"/>
    </row>
    <row r="29" spans="1:16" s="37" customFormat="1" x14ac:dyDescent="0.25">
      <c r="A29" s="173"/>
      <c r="B29" s="173"/>
      <c r="C29" s="173"/>
      <c r="D29" s="173"/>
      <c r="E29" s="173"/>
      <c r="F29" s="173"/>
      <c r="G29" s="88">
        <v>2523.6</v>
      </c>
      <c r="H29" s="85" t="s">
        <v>32</v>
      </c>
      <c r="I29" s="86">
        <f>I25/I27*1000</f>
        <v>4357.454545454545</v>
      </c>
      <c r="J29" s="86">
        <f>J25/J27*1000</f>
        <v>4588.3996363636361</v>
      </c>
      <c r="K29" s="86">
        <f>K25/K27*1000</f>
        <v>4745.306516785713</v>
      </c>
      <c r="L29" s="35"/>
      <c r="M29" s="35"/>
      <c r="N29" s="36"/>
      <c r="O29" s="36"/>
      <c r="P29" s="36"/>
    </row>
    <row r="30" spans="1:16" s="37" customFormat="1" x14ac:dyDescent="0.25">
      <c r="A30" s="173"/>
      <c r="B30" s="173"/>
      <c r="C30" s="173"/>
      <c r="D30" s="173"/>
      <c r="E30" s="173"/>
      <c r="F30" s="173"/>
      <c r="G30" s="90" t="s">
        <v>13</v>
      </c>
      <c r="H30" s="176" t="s">
        <v>36</v>
      </c>
      <c r="I30" s="177"/>
      <c r="J30" s="177"/>
      <c r="K30" s="178"/>
      <c r="L30" s="35"/>
      <c r="M30" s="35"/>
      <c r="N30" s="36"/>
      <c r="O30" s="36"/>
      <c r="P30" s="36"/>
    </row>
    <row r="31" spans="1:16" s="37" customFormat="1" ht="56.25" x14ac:dyDescent="0.25">
      <c r="A31" s="173"/>
      <c r="B31" s="173"/>
      <c r="C31" s="183"/>
      <c r="D31" s="183"/>
      <c r="E31" s="183"/>
      <c r="F31" s="183"/>
      <c r="G31" s="90">
        <v>2657.4</v>
      </c>
      <c r="H31" s="85" t="s">
        <v>37</v>
      </c>
      <c r="I31" s="81">
        <v>100</v>
      </c>
      <c r="J31" s="81">
        <v>98</v>
      </c>
      <c r="K31" s="81">
        <v>96</v>
      </c>
      <c r="L31" s="35"/>
      <c r="M31" s="35"/>
      <c r="N31" s="36"/>
      <c r="O31" s="36"/>
      <c r="P31" s="36"/>
    </row>
    <row r="32" spans="1:16" s="37" customFormat="1" ht="21" customHeight="1" x14ac:dyDescent="0.25">
      <c r="A32" s="173"/>
      <c r="B32" s="173"/>
      <c r="C32" s="172" t="s">
        <v>138</v>
      </c>
      <c r="D32" s="172" t="s">
        <v>17</v>
      </c>
      <c r="E32" s="172" t="s">
        <v>183</v>
      </c>
      <c r="F32" s="172" t="s">
        <v>28</v>
      </c>
      <c r="G32" s="88" t="s">
        <v>38</v>
      </c>
      <c r="H32" s="91" t="s">
        <v>30</v>
      </c>
      <c r="I32" s="92"/>
      <c r="J32" s="92"/>
      <c r="K32" s="92"/>
      <c r="L32" s="38"/>
      <c r="M32" s="38"/>
    </row>
    <row r="33" spans="1:13" s="37" customFormat="1" ht="72.599999999999994" customHeight="1" x14ac:dyDescent="0.25">
      <c r="A33" s="173"/>
      <c r="B33" s="173"/>
      <c r="C33" s="173"/>
      <c r="D33" s="173"/>
      <c r="E33" s="173"/>
      <c r="F33" s="173"/>
      <c r="G33" s="88">
        <f>G35+G37+G39</f>
        <v>6738.8</v>
      </c>
      <c r="H33" s="85" t="s">
        <v>39</v>
      </c>
      <c r="I33" s="86">
        <v>2131.3000000000002</v>
      </c>
      <c r="J33" s="86">
        <f>I33*1.053</f>
        <v>2244.2589000000003</v>
      </c>
      <c r="K33" s="86">
        <f>J33*1.053</f>
        <v>2363.2046217000002</v>
      </c>
      <c r="L33" s="38"/>
      <c r="M33" s="38"/>
    </row>
    <row r="34" spans="1:13" s="37" customFormat="1" x14ac:dyDescent="0.25">
      <c r="A34" s="173"/>
      <c r="B34" s="173"/>
      <c r="C34" s="173"/>
      <c r="D34" s="173"/>
      <c r="E34" s="173"/>
      <c r="F34" s="173"/>
      <c r="G34" s="88" t="s">
        <v>22</v>
      </c>
      <c r="H34" s="176" t="s">
        <v>23</v>
      </c>
      <c r="I34" s="177"/>
      <c r="J34" s="177"/>
      <c r="K34" s="178"/>
      <c r="L34" s="38"/>
      <c r="M34" s="38"/>
    </row>
    <row r="35" spans="1:13" s="37" customFormat="1" x14ac:dyDescent="0.25">
      <c r="A35" s="173"/>
      <c r="B35" s="173"/>
      <c r="C35" s="173"/>
      <c r="D35" s="173"/>
      <c r="E35" s="173"/>
      <c r="F35" s="173"/>
      <c r="G35" s="88">
        <v>2131.3000000000002</v>
      </c>
      <c r="H35" s="85" t="s">
        <v>122</v>
      </c>
      <c r="I35" s="81">
        <v>415</v>
      </c>
      <c r="J35" s="81">
        <v>420</v>
      </c>
      <c r="K35" s="81">
        <v>425</v>
      </c>
      <c r="L35" s="38"/>
      <c r="M35" s="38"/>
    </row>
    <row r="36" spans="1:13" s="37" customFormat="1" x14ac:dyDescent="0.25">
      <c r="A36" s="173"/>
      <c r="B36" s="173"/>
      <c r="C36" s="173"/>
      <c r="D36" s="173"/>
      <c r="E36" s="173"/>
      <c r="F36" s="173"/>
      <c r="G36" s="88" t="s">
        <v>12</v>
      </c>
      <c r="H36" s="176" t="s">
        <v>24</v>
      </c>
      <c r="I36" s="177"/>
      <c r="J36" s="177"/>
      <c r="K36" s="178"/>
      <c r="L36" s="38"/>
      <c r="M36" s="38"/>
    </row>
    <row r="37" spans="1:13" s="37" customFormat="1" x14ac:dyDescent="0.25">
      <c r="A37" s="173"/>
      <c r="B37" s="173"/>
      <c r="C37" s="173"/>
      <c r="D37" s="173"/>
      <c r="E37" s="173"/>
      <c r="F37" s="173"/>
      <c r="G37" s="88">
        <v>2244.3000000000002</v>
      </c>
      <c r="H37" s="85" t="s">
        <v>32</v>
      </c>
      <c r="I37" s="86">
        <f>I33/I35*1000</f>
        <v>5135.6626506024104</v>
      </c>
      <c r="J37" s="86">
        <f>J33/J35*1000</f>
        <v>5343.4735714285725</v>
      </c>
      <c r="K37" s="86">
        <f>K33/K35*1000</f>
        <v>5560.4814628235299</v>
      </c>
      <c r="L37" s="38"/>
      <c r="M37" s="38"/>
    </row>
    <row r="38" spans="1:13" s="37" customFormat="1" x14ac:dyDescent="0.25">
      <c r="A38" s="173"/>
      <c r="B38" s="173"/>
      <c r="C38" s="173"/>
      <c r="D38" s="173"/>
      <c r="E38" s="173"/>
      <c r="F38" s="173"/>
      <c r="G38" s="90" t="s">
        <v>13</v>
      </c>
      <c r="H38" s="176" t="s">
        <v>26</v>
      </c>
      <c r="I38" s="177"/>
      <c r="J38" s="177"/>
      <c r="K38" s="178"/>
      <c r="L38" s="38"/>
      <c r="M38" s="38"/>
    </row>
    <row r="39" spans="1:13" s="37" customFormat="1" ht="39.75" customHeight="1" x14ac:dyDescent="0.25">
      <c r="A39" s="173"/>
      <c r="B39" s="173"/>
      <c r="C39" s="183"/>
      <c r="D39" s="183"/>
      <c r="E39" s="183"/>
      <c r="F39" s="183"/>
      <c r="G39" s="90">
        <v>2363.1999999999998</v>
      </c>
      <c r="H39" s="85" t="s">
        <v>37</v>
      </c>
      <c r="I39" s="81">
        <v>100</v>
      </c>
      <c r="J39" s="81">
        <v>98</v>
      </c>
      <c r="K39" s="81">
        <v>96</v>
      </c>
      <c r="L39" s="38"/>
      <c r="M39" s="38"/>
    </row>
    <row r="40" spans="1:13" s="37" customFormat="1" ht="21" customHeight="1" x14ac:dyDescent="0.25">
      <c r="A40" s="173"/>
      <c r="B40" s="93"/>
      <c r="C40" s="172" t="s">
        <v>40</v>
      </c>
      <c r="D40" s="172" t="s">
        <v>17</v>
      </c>
      <c r="E40" s="172" t="s">
        <v>184</v>
      </c>
      <c r="F40" s="172" t="s">
        <v>18</v>
      </c>
      <c r="G40" s="88" t="s">
        <v>41</v>
      </c>
      <c r="H40" s="176" t="s">
        <v>20</v>
      </c>
      <c r="I40" s="177"/>
      <c r="J40" s="177"/>
      <c r="K40" s="178"/>
      <c r="L40" s="38"/>
      <c r="M40" s="38"/>
    </row>
    <row r="41" spans="1:13" s="37" customFormat="1" ht="56.25" x14ac:dyDescent="0.25">
      <c r="A41" s="173"/>
      <c r="B41" s="93"/>
      <c r="C41" s="173"/>
      <c r="D41" s="173"/>
      <c r="E41" s="173"/>
      <c r="F41" s="173"/>
      <c r="G41" s="88">
        <f>G43+G45+G47</f>
        <v>4507.8999999999996</v>
      </c>
      <c r="H41" s="85" t="s">
        <v>123</v>
      </c>
      <c r="I41" s="86">
        <v>1421</v>
      </c>
      <c r="J41" s="86">
        <v>1496.3</v>
      </c>
      <c r="K41" s="86">
        <f>J41*1.063</f>
        <v>1590.5668999999998</v>
      </c>
      <c r="L41" s="38"/>
      <c r="M41" s="38"/>
    </row>
    <row r="42" spans="1:13" s="37" customFormat="1" x14ac:dyDescent="0.25">
      <c r="A42" s="173"/>
      <c r="B42" s="93"/>
      <c r="C42" s="173"/>
      <c r="D42" s="173"/>
      <c r="E42" s="173"/>
      <c r="F42" s="173"/>
      <c r="G42" s="88" t="s">
        <v>22</v>
      </c>
      <c r="H42" s="176" t="s">
        <v>35</v>
      </c>
      <c r="I42" s="177"/>
      <c r="J42" s="177"/>
      <c r="K42" s="178"/>
      <c r="L42" s="38"/>
      <c r="M42" s="38"/>
    </row>
    <row r="43" spans="1:13" s="37" customFormat="1" x14ac:dyDescent="0.25">
      <c r="A43" s="173"/>
      <c r="B43" s="93"/>
      <c r="C43" s="173"/>
      <c r="D43" s="173"/>
      <c r="E43" s="173"/>
      <c r="F43" s="173"/>
      <c r="G43" s="88">
        <v>1421</v>
      </c>
      <c r="H43" s="85" t="s">
        <v>122</v>
      </c>
      <c r="I43" s="81">
        <v>280</v>
      </c>
      <c r="J43" s="81">
        <v>290</v>
      </c>
      <c r="K43" s="81">
        <v>300</v>
      </c>
      <c r="L43" s="38"/>
      <c r="M43" s="38"/>
    </row>
    <row r="44" spans="1:13" s="37" customFormat="1" x14ac:dyDescent="0.25">
      <c r="A44" s="173"/>
      <c r="B44" s="93"/>
      <c r="C44" s="173"/>
      <c r="D44" s="173"/>
      <c r="E44" s="173"/>
      <c r="F44" s="173"/>
      <c r="G44" s="88" t="s">
        <v>12</v>
      </c>
      <c r="H44" s="176" t="s">
        <v>24</v>
      </c>
      <c r="I44" s="177"/>
      <c r="J44" s="177"/>
      <c r="K44" s="178"/>
      <c r="L44" s="38"/>
      <c r="M44" s="38"/>
    </row>
    <row r="45" spans="1:13" s="37" customFormat="1" x14ac:dyDescent="0.25">
      <c r="A45" s="173"/>
      <c r="B45" s="93"/>
      <c r="C45" s="173"/>
      <c r="D45" s="173"/>
      <c r="E45" s="173"/>
      <c r="F45" s="173"/>
      <c r="G45" s="88">
        <v>1496.3</v>
      </c>
      <c r="H45" s="85" t="s">
        <v>32</v>
      </c>
      <c r="I45" s="86">
        <f>I41/I43*1000</f>
        <v>5075</v>
      </c>
      <c r="J45" s="86">
        <f>J41/J43*1000</f>
        <v>5159.6551724137935</v>
      </c>
      <c r="K45" s="86">
        <f>K41/K43*1000</f>
        <v>5301.889666666666</v>
      </c>
      <c r="L45" s="38"/>
      <c r="M45" s="38"/>
    </row>
    <row r="46" spans="1:13" s="37" customFormat="1" x14ac:dyDescent="0.25">
      <c r="A46" s="173"/>
      <c r="B46" s="93"/>
      <c r="C46" s="173"/>
      <c r="D46" s="173"/>
      <c r="E46" s="173"/>
      <c r="F46" s="173"/>
      <c r="G46" s="90" t="s">
        <v>13</v>
      </c>
      <c r="H46" s="176" t="s">
        <v>26</v>
      </c>
      <c r="I46" s="177"/>
      <c r="J46" s="177"/>
      <c r="K46" s="178"/>
      <c r="L46" s="38"/>
      <c r="M46" s="38"/>
    </row>
    <row r="47" spans="1:13" s="37" customFormat="1" ht="37.5" customHeight="1" x14ac:dyDescent="0.25">
      <c r="A47" s="173"/>
      <c r="B47" s="93"/>
      <c r="C47" s="183"/>
      <c r="D47" s="183"/>
      <c r="E47" s="183"/>
      <c r="F47" s="183"/>
      <c r="G47" s="90">
        <v>1590.6</v>
      </c>
      <c r="H47" s="85" t="s">
        <v>37</v>
      </c>
      <c r="I47" s="162">
        <v>100</v>
      </c>
      <c r="J47" s="162">
        <v>98</v>
      </c>
      <c r="K47" s="162">
        <v>96</v>
      </c>
      <c r="L47" s="38"/>
      <c r="M47" s="38"/>
    </row>
    <row r="48" spans="1:13" s="37" customFormat="1" ht="21" customHeight="1" x14ac:dyDescent="0.25">
      <c r="A48" s="173"/>
      <c r="B48" s="93"/>
      <c r="C48" s="172" t="s">
        <v>42</v>
      </c>
      <c r="D48" s="172" t="s">
        <v>150</v>
      </c>
      <c r="E48" s="172" t="s">
        <v>47</v>
      </c>
      <c r="F48" s="172" t="s">
        <v>28</v>
      </c>
      <c r="G48" s="88" t="s">
        <v>41</v>
      </c>
      <c r="H48" s="176" t="s">
        <v>30</v>
      </c>
      <c r="I48" s="177"/>
      <c r="J48" s="177"/>
      <c r="K48" s="178"/>
      <c r="L48" s="38"/>
      <c r="M48" s="38"/>
    </row>
    <row r="49" spans="1:13" s="37" customFormat="1" ht="56.25" x14ac:dyDescent="0.25">
      <c r="A49" s="173"/>
      <c r="B49" s="93"/>
      <c r="C49" s="173"/>
      <c r="D49" s="173"/>
      <c r="E49" s="173"/>
      <c r="F49" s="173"/>
      <c r="G49" s="167">
        <v>4315.2</v>
      </c>
      <c r="H49" s="85" t="s">
        <v>43</v>
      </c>
      <c r="I49" s="86">
        <v>1364.8</v>
      </c>
      <c r="J49" s="86">
        <f>I49*1.053</f>
        <v>1437.1343999999999</v>
      </c>
      <c r="K49" s="86">
        <v>1513.3</v>
      </c>
      <c r="L49" s="38"/>
      <c r="M49" s="38"/>
    </row>
    <row r="50" spans="1:13" s="37" customFormat="1" x14ac:dyDescent="0.25">
      <c r="A50" s="173"/>
      <c r="B50" s="93"/>
      <c r="C50" s="173"/>
      <c r="D50" s="173"/>
      <c r="E50" s="173"/>
      <c r="F50" s="173"/>
      <c r="G50" s="88" t="s">
        <v>22</v>
      </c>
      <c r="H50" s="176" t="s">
        <v>23</v>
      </c>
      <c r="I50" s="177"/>
      <c r="J50" s="177"/>
      <c r="K50" s="178"/>
      <c r="L50" s="38"/>
      <c r="M50" s="38"/>
    </row>
    <row r="51" spans="1:13" s="37" customFormat="1" x14ac:dyDescent="0.25">
      <c r="A51" s="173"/>
      <c r="B51" s="93"/>
      <c r="C51" s="173"/>
      <c r="D51" s="173"/>
      <c r="E51" s="173"/>
      <c r="F51" s="173"/>
      <c r="G51" s="88">
        <v>1364.8</v>
      </c>
      <c r="H51" s="85" t="s">
        <v>122</v>
      </c>
      <c r="I51" s="81">
        <v>10000</v>
      </c>
      <c r="J51" s="81">
        <v>10000</v>
      </c>
      <c r="K51" s="166">
        <v>10000</v>
      </c>
      <c r="L51" s="38"/>
      <c r="M51" s="38"/>
    </row>
    <row r="52" spans="1:13" s="37" customFormat="1" x14ac:dyDescent="0.25">
      <c r="A52" s="173"/>
      <c r="B52" s="93"/>
      <c r="C52" s="173"/>
      <c r="D52" s="173"/>
      <c r="E52" s="173"/>
      <c r="F52" s="173"/>
      <c r="G52" s="88" t="s">
        <v>12</v>
      </c>
      <c r="H52" s="176" t="s">
        <v>24</v>
      </c>
      <c r="I52" s="177"/>
      <c r="J52" s="177"/>
      <c r="K52" s="178"/>
      <c r="L52" s="38"/>
      <c r="M52" s="38"/>
    </row>
    <row r="53" spans="1:13" s="37" customFormat="1" x14ac:dyDescent="0.25">
      <c r="A53" s="173"/>
      <c r="B53" s="93"/>
      <c r="C53" s="173"/>
      <c r="D53" s="173"/>
      <c r="E53" s="173"/>
      <c r="F53" s="173"/>
      <c r="G53" s="88">
        <v>1437.1</v>
      </c>
      <c r="H53" s="85" t="s">
        <v>32</v>
      </c>
      <c r="I53" s="86">
        <f>I49/I51*1000</f>
        <v>136.47999999999999</v>
      </c>
      <c r="J53" s="86">
        <f>J49/J51*1000</f>
        <v>143.71343999999999</v>
      </c>
      <c r="K53" s="86">
        <v>151.30000000000001</v>
      </c>
      <c r="L53" s="38"/>
      <c r="M53" s="38"/>
    </row>
    <row r="54" spans="1:13" s="37" customFormat="1" x14ac:dyDescent="0.25">
      <c r="A54" s="173"/>
      <c r="B54" s="93"/>
      <c r="C54" s="173"/>
      <c r="D54" s="173"/>
      <c r="E54" s="173"/>
      <c r="F54" s="173"/>
      <c r="G54" s="90" t="s">
        <v>13</v>
      </c>
      <c r="H54" s="176" t="s">
        <v>36</v>
      </c>
      <c r="I54" s="177"/>
      <c r="J54" s="177"/>
      <c r="K54" s="178"/>
      <c r="L54" s="38"/>
      <c r="M54" s="38"/>
    </row>
    <row r="55" spans="1:13" s="37" customFormat="1" ht="37.5" x14ac:dyDescent="0.25">
      <c r="A55" s="173"/>
      <c r="B55" s="93"/>
      <c r="C55" s="183"/>
      <c r="D55" s="183"/>
      <c r="E55" s="183"/>
      <c r="F55" s="183"/>
      <c r="G55" s="90">
        <v>1513.3</v>
      </c>
      <c r="H55" s="85" t="s">
        <v>44</v>
      </c>
      <c r="I55" s="81">
        <v>100</v>
      </c>
      <c r="J55" s="81">
        <v>99</v>
      </c>
      <c r="K55" s="166">
        <v>98</v>
      </c>
      <c r="L55" s="38"/>
      <c r="M55" s="38"/>
    </row>
    <row r="56" spans="1:13" s="40" customFormat="1" ht="21" customHeight="1" x14ac:dyDescent="0.25">
      <c r="A56" s="173"/>
      <c r="B56" s="93"/>
      <c r="C56" s="172" t="s">
        <v>161</v>
      </c>
      <c r="D56" s="172" t="s">
        <v>17</v>
      </c>
      <c r="E56" s="172" t="s">
        <v>183</v>
      </c>
      <c r="F56" s="172" t="s">
        <v>28</v>
      </c>
      <c r="G56" s="88" t="s">
        <v>41</v>
      </c>
      <c r="H56" s="176" t="s">
        <v>20</v>
      </c>
      <c r="I56" s="177"/>
      <c r="J56" s="177"/>
      <c r="K56" s="178"/>
      <c r="L56" s="38"/>
      <c r="M56" s="39"/>
    </row>
    <row r="57" spans="1:13" s="40" customFormat="1" ht="37.5" x14ac:dyDescent="0.25">
      <c r="A57" s="173"/>
      <c r="B57" s="93"/>
      <c r="C57" s="173"/>
      <c r="D57" s="173"/>
      <c r="E57" s="173"/>
      <c r="F57" s="173"/>
      <c r="G57" s="88">
        <f>G59+G61+G63</f>
        <v>2030.8</v>
      </c>
      <c r="H57" s="85" t="s">
        <v>45</v>
      </c>
      <c r="I57" s="86">
        <v>642.29999999999995</v>
      </c>
      <c r="J57" s="86">
        <f>I57*1.053</f>
        <v>676.3418999999999</v>
      </c>
      <c r="K57" s="86">
        <f>J57*1.053</f>
        <v>712.18802069999981</v>
      </c>
      <c r="L57" s="38"/>
      <c r="M57" s="39"/>
    </row>
    <row r="58" spans="1:13" s="40" customFormat="1" x14ac:dyDescent="0.25">
      <c r="A58" s="173"/>
      <c r="B58" s="93"/>
      <c r="C58" s="173"/>
      <c r="D58" s="173"/>
      <c r="E58" s="173"/>
      <c r="F58" s="173"/>
      <c r="G58" s="88" t="s">
        <v>22</v>
      </c>
      <c r="H58" s="176" t="s">
        <v>23</v>
      </c>
      <c r="I58" s="177"/>
      <c r="J58" s="177"/>
      <c r="K58" s="178"/>
      <c r="L58" s="38"/>
      <c r="M58" s="39"/>
    </row>
    <row r="59" spans="1:13" s="40" customFormat="1" x14ac:dyDescent="0.25">
      <c r="A59" s="173"/>
      <c r="B59" s="93"/>
      <c r="C59" s="173"/>
      <c r="D59" s="173"/>
      <c r="E59" s="173"/>
      <c r="F59" s="173"/>
      <c r="G59" s="88">
        <v>642.29999999999995</v>
      </c>
      <c r="H59" s="85" t="s">
        <v>122</v>
      </c>
      <c r="I59" s="81">
        <v>1625</v>
      </c>
      <c r="J59" s="81">
        <v>1700</v>
      </c>
      <c r="K59" s="81">
        <v>1800</v>
      </c>
      <c r="L59" s="38"/>
      <c r="M59" s="39"/>
    </row>
    <row r="60" spans="1:13" s="40" customFormat="1" x14ac:dyDescent="0.25">
      <c r="A60" s="173"/>
      <c r="B60" s="93"/>
      <c r="C60" s="173"/>
      <c r="D60" s="173"/>
      <c r="E60" s="173"/>
      <c r="F60" s="173"/>
      <c r="G60" s="88" t="s">
        <v>12</v>
      </c>
      <c r="H60" s="176" t="s">
        <v>24</v>
      </c>
      <c r="I60" s="177"/>
      <c r="J60" s="177"/>
      <c r="K60" s="178"/>
      <c r="L60" s="38"/>
      <c r="M60" s="39"/>
    </row>
    <row r="61" spans="1:13" s="40" customFormat="1" x14ac:dyDescent="0.25">
      <c r="A61" s="173"/>
      <c r="B61" s="93"/>
      <c r="C61" s="173"/>
      <c r="D61" s="173"/>
      <c r="E61" s="173"/>
      <c r="F61" s="173"/>
      <c r="G61" s="88">
        <v>676.3</v>
      </c>
      <c r="H61" s="85" t="s">
        <v>32</v>
      </c>
      <c r="I61" s="86">
        <f>I57/I59*1000</f>
        <v>395.26153846153846</v>
      </c>
      <c r="J61" s="86">
        <f>J57/J59*1000</f>
        <v>397.84817647058816</v>
      </c>
      <c r="K61" s="86">
        <f>K57/K59*1000</f>
        <v>395.66001149999988</v>
      </c>
      <c r="L61" s="38"/>
      <c r="M61" s="39"/>
    </row>
    <row r="62" spans="1:13" s="40" customFormat="1" x14ac:dyDescent="0.25">
      <c r="A62" s="173"/>
      <c r="B62" s="93"/>
      <c r="C62" s="173"/>
      <c r="D62" s="173"/>
      <c r="E62" s="173"/>
      <c r="F62" s="173"/>
      <c r="G62" s="90" t="s">
        <v>13</v>
      </c>
      <c r="H62" s="176" t="s">
        <v>36</v>
      </c>
      <c r="I62" s="177"/>
      <c r="J62" s="177"/>
      <c r="K62" s="178"/>
      <c r="L62" s="38"/>
      <c r="M62" s="39"/>
    </row>
    <row r="63" spans="1:13" s="40" customFormat="1" ht="37.5" x14ac:dyDescent="0.25">
      <c r="A63" s="173"/>
      <c r="B63" s="93"/>
      <c r="C63" s="183"/>
      <c r="D63" s="183"/>
      <c r="E63" s="183"/>
      <c r="F63" s="183"/>
      <c r="G63" s="90">
        <v>712.2</v>
      </c>
      <c r="H63" s="85" t="s">
        <v>46</v>
      </c>
      <c r="I63" s="81">
        <v>100</v>
      </c>
      <c r="J63" s="162">
        <v>104.6</v>
      </c>
      <c r="K63" s="162">
        <v>105.9</v>
      </c>
      <c r="L63" s="38"/>
      <c r="M63" s="39"/>
    </row>
    <row r="64" spans="1:13" s="42" customFormat="1" ht="21" customHeight="1" x14ac:dyDescent="0.35">
      <c r="A64" s="173"/>
      <c r="B64" s="93"/>
      <c r="C64" s="175" t="s">
        <v>139</v>
      </c>
      <c r="D64" s="175" t="s">
        <v>17</v>
      </c>
      <c r="E64" s="175" t="s">
        <v>47</v>
      </c>
      <c r="F64" s="175" t="s">
        <v>28</v>
      </c>
      <c r="G64" s="88" t="s">
        <v>48</v>
      </c>
      <c r="H64" s="176" t="s">
        <v>30</v>
      </c>
      <c r="I64" s="177"/>
      <c r="J64" s="178"/>
      <c r="K64" s="94"/>
      <c r="L64" s="8"/>
      <c r="M64" s="41"/>
    </row>
    <row r="65" spans="1:13" s="42" customFormat="1" x14ac:dyDescent="0.35">
      <c r="A65" s="173"/>
      <c r="B65" s="93"/>
      <c r="C65" s="175"/>
      <c r="D65" s="175"/>
      <c r="E65" s="175"/>
      <c r="F65" s="175"/>
      <c r="G65" s="88">
        <f>G67+G69+G71</f>
        <v>226.10000000000002</v>
      </c>
      <c r="H65" s="95" t="s">
        <v>49</v>
      </c>
      <c r="I65" s="96">
        <v>71.5</v>
      </c>
      <c r="J65" s="96">
        <f>I65*1.053</f>
        <v>75.28949999999999</v>
      </c>
      <c r="K65" s="96">
        <f>J65*1.053</f>
        <v>79.279843499999984</v>
      </c>
      <c r="L65" s="8"/>
      <c r="M65" s="41"/>
    </row>
    <row r="66" spans="1:13" s="42" customFormat="1" x14ac:dyDescent="0.35">
      <c r="A66" s="173"/>
      <c r="B66" s="93"/>
      <c r="C66" s="175"/>
      <c r="D66" s="175"/>
      <c r="E66" s="175"/>
      <c r="F66" s="175"/>
      <c r="G66" s="88" t="s">
        <v>22</v>
      </c>
      <c r="H66" s="179" t="s">
        <v>23</v>
      </c>
      <c r="I66" s="179"/>
      <c r="J66" s="179"/>
      <c r="K66" s="179"/>
      <c r="L66" s="8"/>
      <c r="M66" s="41"/>
    </row>
    <row r="67" spans="1:13" s="42" customFormat="1" x14ac:dyDescent="0.35">
      <c r="A67" s="173"/>
      <c r="B67" s="93"/>
      <c r="C67" s="175"/>
      <c r="D67" s="175"/>
      <c r="E67" s="175"/>
      <c r="F67" s="175"/>
      <c r="G67" s="88">
        <v>71.5</v>
      </c>
      <c r="H67" s="95" t="s">
        <v>50</v>
      </c>
      <c r="I67" s="97">
        <v>4</v>
      </c>
      <c r="J67" s="97">
        <v>4</v>
      </c>
      <c r="K67" s="97">
        <v>4</v>
      </c>
      <c r="L67" s="8"/>
      <c r="M67" s="41"/>
    </row>
    <row r="68" spans="1:13" s="42" customFormat="1" x14ac:dyDescent="0.35">
      <c r="A68" s="173"/>
      <c r="B68" s="93"/>
      <c r="C68" s="175"/>
      <c r="D68" s="175"/>
      <c r="E68" s="175"/>
      <c r="F68" s="175"/>
      <c r="G68" s="88" t="s">
        <v>12</v>
      </c>
      <c r="H68" s="95" t="s">
        <v>124</v>
      </c>
      <c r="I68" s="97">
        <v>108</v>
      </c>
      <c r="J68" s="97">
        <v>100</v>
      </c>
      <c r="K68" s="97">
        <v>100</v>
      </c>
      <c r="L68" s="8"/>
      <c r="M68" s="41"/>
    </row>
    <row r="69" spans="1:13" s="42" customFormat="1" x14ac:dyDescent="0.35">
      <c r="A69" s="173"/>
      <c r="B69" s="93"/>
      <c r="C69" s="175"/>
      <c r="D69" s="175"/>
      <c r="E69" s="175"/>
      <c r="F69" s="175"/>
      <c r="G69" s="88">
        <v>75.3</v>
      </c>
      <c r="H69" s="179" t="s">
        <v>51</v>
      </c>
      <c r="I69" s="179"/>
      <c r="J69" s="179"/>
      <c r="K69" s="179"/>
      <c r="L69" s="8"/>
      <c r="M69" s="41"/>
    </row>
    <row r="70" spans="1:13" s="42" customFormat="1" ht="37.5" x14ac:dyDescent="0.35">
      <c r="A70" s="173"/>
      <c r="B70" s="93"/>
      <c r="C70" s="175"/>
      <c r="D70" s="175"/>
      <c r="E70" s="175"/>
      <c r="F70" s="175"/>
      <c r="G70" s="88" t="s">
        <v>13</v>
      </c>
      <c r="H70" s="95" t="s">
        <v>52</v>
      </c>
      <c r="I70" s="96">
        <f>I65/I67*1000</f>
        <v>17875</v>
      </c>
      <c r="J70" s="96">
        <f>J65/J67*1000</f>
        <v>18822.374999999996</v>
      </c>
      <c r="K70" s="96">
        <f>K65/K67*1000</f>
        <v>19819.960874999997</v>
      </c>
      <c r="L70" s="8"/>
      <c r="M70" s="41"/>
    </row>
    <row r="71" spans="1:13" s="42" customFormat="1" x14ac:dyDescent="0.35">
      <c r="A71" s="173"/>
      <c r="B71" s="93"/>
      <c r="C71" s="175"/>
      <c r="D71" s="175"/>
      <c r="E71" s="175"/>
      <c r="F71" s="175"/>
      <c r="G71" s="88">
        <v>79.3</v>
      </c>
      <c r="H71" s="179" t="s">
        <v>26</v>
      </c>
      <c r="I71" s="179"/>
      <c r="J71" s="179"/>
      <c r="K71" s="179"/>
      <c r="L71" s="8"/>
      <c r="M71" s="41"/>
    </row>
    <row r="72" spans="1:13" s="42" customFormat="1" ht="39.75" customHeight="1" x14ac:dyDescent="0.35">
      <c r="A72" s="173"/>
      <c r="B72" s="93"/>
      <c r="C72" s="175"/>
      <c r="D72" s="175"/>
      <c r="E72" s="175"/>
      <c r="F72" s="175"/>
      <c r="G72" s="98"/>
      <c r="H72" s="95" t="s">
        <v>162</v>
      </c>
      <c r="I72" s="97">
        <v>100</v>
      </c>
      <c r="J72" s="97">
        <v>100</v>
      </c>
      <c r="K72" s="97">
        <v>100</v>
      </c>
      <c r="L72" s="8"/>
      <c r="M72" s="41"/>
    </row>
    <row r="73" spans="1:13" s="43" customFormat="1" ht="38.25" customHeight="1" x14ac:dyDescent="0.35">
      <c r="A73" s="173"/>
      <c r="B73" s="93"/>
      <c r="C73" s="175" t="s">
        <v>140</v>
      </c>
      <c r="D73" s="175" t="s">
        <v>53</v>
      </c>
      <c r="E73" s="175" t="s">
        <v>54</v>
      </c>
      <c r="F73" s="175" t="s">
        <v>55</v>
      </c>
      <c r="G73" s="221" t="s">
        <v>56</v>
      </c>
      <c r="H73" s="180" t="s">
        <v>23</v>
      </c>
      <c r="I73" s="181"/>
      <c r="J73" s="181"/>
      <c r="K73" s="182"/>
      <c r="L73" s="8"/>
      <c r="M73" s="8"/>
    </row>
    <row r="74" spans="1:13" s="46" customFormat="1" ht="129.75" customHeight="1" x14ac:dyDescent="0.35">
      <c r="A74" s="173"/>
      <c r="B74" s="99"/>
      <c r="C74" s="175"/>
      <c r="D74" s="175"/>
      <c r="E74" s="175"/>
      <c r="F74" s="175"/>
      <c r="G74" s="221"/>
      <c r="H74" s="100" t="s">
        <v>57</v>
      </c>
      <c r="I74" s="97">
        <v>2</v>
      </c>
      <c r="J74" s="97">
        <v>3</v>
      </c>
      <c r="K74" s="97">
        <v>4</v>
      </c>
      <c r="L74" s="44"/>
      <c r="M74" s="45"/>
    </row>
    <row r="75" spans="1:13" s="48" customFormat="1" ht="21" hidden="1" customHeight="1" x14ac:dyDescent="0.3">
      <c r="A75" s="173"/>
      <c r="B75" s="93"/>
      <c r="C75" s="174" t="s">
        <v>125</v>
      </c>
      <c r="D75" s="175">
        <v>2024</v>
      </c>
      <c r="E75" s="174" t="s">
        <v>126</v>
      </c>
      <c r="F75" s="174" t="s">
        <v>28</v>
      </c>
      <c r="G75" s="82" t="s">
        <v>48</v>
      </c>
      <c r="H75" s="176" t="s">
        <v>30</v>
      </c>
      <c r="I75" s="177"/>
      <c r="J75" s="178"/>
      <c r="K75" s="94"/>
      <c r="L75" s="47"/>
      <c r="M75" s="47"/>
    </row>
    <row r="76" spans="1:13" s="49" customFormat="1" ht="33.75" hidden="1" customHeight="1" x14ac:dyDescent="0.3">
      <c r="A76" s="173"/>
      <c r="B76" s="93"/>
      <c r="C76" s="174"/>
      <c r="D76" s="175"/>
      <c r="E76" s="174"/>
      <c r="F76" s="174"/>
      <c r="G76" s="82">
        <f>G78+G80+G82</f>
        <v>0</v>
      </c>
      <c r="H76" s="94" t="s">
        <v>49</v>
      </c>
      <c r="I76" s="101"/>
      <c r="J76" s="101"/>
      <c r="K76" s="101"/>
      <c r="L76" s="47"/>
      <c r="M76" s="47"/>
    </row>
    <row r="77" spans="1:13" s="49" customFormat="1" ht="20.25" hidden="1" x14ac:dyDescent="0.3">
      <c r="A77" s="173"/>
      <c r="B77" s="93"/>
      <c r="C77" s="174"/>
      <c r="D77" s="175"/>
      <c r="E77" s="174"/>
      <c r="F77" s="174"/>
      <c r="G77" s="82"/>
      <c r="H77" s="179" t="s">
        <v>23</v>
      </c>
      <c r="I77" s="179"/>
      <c r="J77" s="179"/>
      <c r="K77" s="179"/>
      <c r="L77" s="50"/>
      <c r="M77" s="47"/>
    </row>
    <row r="78" spans="1:13" s="49" customFormat="1" ht="20.25" hidden="1" x14ac:dyDescent="0.3">
      <c r="A78" s="173"/>
      <c r="B78" s="93"/>
      <c r="C78" s="174"/>
      <c r="D78" s="175"/>
      <c r="E78" s="174"/>
      <c r="F78" s="174"/>
      <c r="G78" s="82"/>
      <c r="H78" s="94" t="s">
        <v>122</v>
      </c>
      <c r="I78" s="80"/>
      <c r="J78" s="80"/>
      <c r="K78" s="159"/>
      <c r="L78" s="47"/>
      <c r="M78" s="47"/>
    </row>
    <row r="79" spans="1:13" s="49" customFormat="1" ht="20.25" hidden="1" x14ac:dyDescent="0.3">
      <c r="A79" s="173"/>
      <c r="B79" s="93"/>
      <c r="C79" s="174"/>
      <c r="D79" s="175"/>
      <c r="E79" s="174"/>
      <c r="F79" s="174"/>
      <c r="G79" s="82"/>
      <c r="H79" s="179" t="s">
        <v>51</v>
      </c>
      <c r="I79" s="179"/>
      <c r="J79" s="179"/>
      <c r="K79" s="179"/>
      <c r="L79" s="47"/>
      <c r="M79" s="47"/>
    </row>
    <row r="80" spans="1:13" s="49" customFormat="1" ht="20.25" hidden="1" x14ac:dyDescent="0.3">
      <c r="A80" s="173"/>
      <c r="B80" s="93"/>
      <c r="C80" s="174"/>
      <c r="D80" s="175"/>
      <c r="E80" s="174"/>
      <c r="F80" s="174"/>
      <c r="G80" s="82"/>
      <c r="H80" s="94" t="s">
        <v>32</v>
      </c>
      <c r="I80" s="101"/>
      <c r="J80" s="101"/>
      <c r="K80" s="101"/>
      <c r="L80" s="47"/>
      <c r="M80" s="47"/>
    </row>
    <row r="81" spans="1:13" s="49" customFormat="1" ht="20.25" hidden="1" x14ac:dyDescent="0.3">
      <c r="A81" s="173"/>
      <c r="B81" s="93"/>
      <c r="C81" s="174"/>
      <c r="D81" s="175"/>
      <c r="E81" s="174"/>
      <c r="F81" s="174"/>
      <c r="G81" s="82" t="s">
        <v>13</v>
      </c>
      <c r="H81" s="179" t="s">
        <v>26</v>
      </c>
      <c r="I81" s="179"/>
      <c r="J81" s="179"/>
      <c r="K81" s="179"/>
      <c r="L81" s="47"/>
      <c r="M81" s="47"/>
    </row>
    <row r="82" spans="1:13" s="49" customFormat="1" ht="20.25" hidden="1" x14ac:dyDescent="0.3">
      <c r="A82" s="173"/>
      <c r="B82" s="93"/>
      <c r="C82" s="174"/>
      <c r="D82" s="175"/>
      <c r="E82" s="174"/>
      <c r="F82" s="174"/>
      <c r="G82" s="82"/>
      <c r="H82" s="94" t="s">
        <v>162</v>
      </c>
      <c r="I82" s="80"/>
      <c r="J82" s="80"/>
      <c r="K82" s="80"/>
      <c r="L82" s="47"/>
      <c r="M82" s="47"/>
    </row>
    <row r="83" spans="1:13" s="49" customFormat="1" ht="21" customHeight="1" x14ac:dyDescent="0.3">
      <c r="A83" s="173"/>
      <c r="B83" s="180" t="s">
        <v>58</v>
      </c>
      <c r="C83" s="181"/>
      <c r="D83" s="181"/>
      <c r="E83" s="181"/>
      <c r="F83" s="181"/>
      <c r="G83" s="181"/>
      <c r="H83" s="181"/>
      <c r="I83" s="181"/>
      <c r="J83" s="181"/>
      <c r="K83" s="182"/>
      <c r="L83" s="47"/>
      <c r="M83" s="47"/>
    </row>
    <row r="84" spans="1:13" s="40" customFormat="1" ht="21" customHeight="1" x14ac:dyDescent="0.25">
      <c r="A84" s="173"/>
      <c r="B84" s="172" t="s">
        <v>16</v>
      </c>
      <c r="C84" s="172" t="s">
        <v>141</v>
      </c>
      <c r="D84" s="172" t="s">
        <v>17</v>
      </c>
      <c r="E84" s="172" t="s">
        <v>59</v>
      </c>
      <c r="F84" s="172" t="s">
        <v>28</v>
      </c>
      <c r="G84" s="88" t="s">
        <v>41</v>
      </c>
      <c r="H84" s="176" t="s">
        <v>20</v>
      </c>
      <c r="I84" s="177"/>
      <c r="J84" s="177"/>
      <c r="K84" s="178"/>
      <c r="L84" s="38"/>
      <c r="M84" s="39"/>
    </row>
    <row r="85" spans="1:13" s="40" customFormat="1" ht="56.25" x14ac:dyDescent="0.25">
      <c r="A85" s="173"/>
      <c r="B85" s="173"/>
      <c r="C85" s="173"/>
      <c r="D85" s="173"/>
      <c r="E85" s="173"/>
      <c r="F85" s="173"/>
      <c r="G85" s="88">
        <f>G87+G89+G91</f>
        <v>5311.2</v>
      </c>
      <c r="H85" s="85" t="s">
        <v>127</v>
      </c>
      <c r="I85" s="102">
        <v>1679.8</v>
      </c>
      <c r="J85" s="103">
        <f>I85*1.053</f>
        <v>1768.8293999999999</v>
      </c>
      <c r="K85" s="103">
        <f>J85*1.053</f>
        <v>1862.5773581999997</v>
      </c>
      <c r="L85" s="38"/>
      <c r="M85" s="39"/>
    </row>
    <row r="86" spans="1:13" s="40" customFormat="1" x14ac:dyDescent="0.25">
      <c r="A86" s="173"/>
      <c r="B86" s="173"/>
      <c r="C86" s="173"/>
      <c r="D86" s="173"/>
      <c r="E86" s="173"/>
      <c r="F86" s="173"/>
      <c r="G86" s="88" t="s">
        <v>22</v>
      </c>
      <c r="H86" s="176" t="s">
        <v>35</v>
      </c>
      <c r="I86" s="177"/>
      <c r="J86" s="177"/>
      <c r="K86" s="178"/>
      <c r="L86" s="38"/>
      <c r="M86" s="39"/>
    </row>
    <row r="87" spans="1:13" s="40" customFormat="1" x14ac:dyDescent="0.25">
      <c r="A87" s="173"/>
      <c r="B87" s="173"/>
      <c r="C87" s="173"/>
      <c r="D87" s="173"/>
      <c r="E87" s="173"/>
      <c r="F87" s="173"/>
      <c r="G87" s="88">
        <v>1679.8</v>
      </c>
      <c r="H87" s="85" t="s">
        <v>128</v>
      </c>
      <c r="I87" s="102">
        <v>800</v>
      </c>
      <c r="J87" s="102">
        <v>800</v>
      </c>
      <c r="K87" s="102">
        <v>800</v>
      </c>
      <c r="L87" s="38"/>
      <c r="M87" s="39"/>
    </row>
    <row r="88" spans="1:13" s="40" customFormat="1" x14ac:dyDescent="0.25">
      <c r="A88" s="173"/>
      <c r="B88" s="173"/>
      <c r="C88" s="173"/>
      <c r="D88" s="173"/>
      <c r="E88" s="173"/>
      <c r="F88" s="173"/>
      <c r="G88" s="88" t="s">
        <v>12</v>
      </c>
      <c r="H88" s="91" t="s">
        <v>51</v>
      </c>
      <c r="I88" s="89"/>
      <c r="J88" s="89"/>
      <c r="K88" s="89"/>
      <c r="L88" s="38"/>
      <c r="M88" s="39"/>
    </row>
    <row r="89" spans="1:13" s="40" customFormat="1" x14ac:dyDescent="0.25">
      <c r="A89" s="173"/>
      <c r="B89" s="173"/>
      <c r="C89" s="173"/>
      <c r="D89" s="173"/>
      <c r="E89" s="173"/>
      <c r="F89" s="173"/>
      <c r="G89" s="88">
        <v>1768.8</v>
      </c>
      <c r="H89" s="85" t="s">
        <v>60</v>
      </c>
      <c r="I89" s="86">
        <f>I85/I87*1000</f>
        <v>2099.75</v>
      </c>
      <c r="J89" s="86">
        <f>J85/J87*1000</f>
        <v>2211.0367499999998</v>
      </c>
      <c r="K89" s="86">
        <f>K85/K87*1000</f>
        <v>2328.2216977499997</v>
      </c>
      <c r="L89" s="38"/>
      <c r="M89" s="39"/>
    </row>
    <row r="90" spans="1:13" s="40" customFormat="1" x14ac:dyDescent="0.25">
      <c r="A90" s="173"/>
      <c r="B90" s="173"/>
      <c r="C90" s="173"/>
      <c r="D90" s="173"/>
      <c r="E90" s="173"/>
      <c r="F90" s="173"/>
      <c r="G90" s="90" t="s">
        <v>13</v>
      </c>
      <c r="H90" s="176" t="s">
        <v>26</v>
      </c>
      <c r="I90" s="177"/>
      <c r="J90" s="177"/>
      <c r="K90" s="178"/>
      <c r="L90" s="38"/>
      <c r="M90" s="39"/>
    </row>
    <row r="91" spans="1:13" s="40" customFormat="1" x14ac:dyDescent="0.25">
      <c r="A91" s="173"/>
      <c r="B91" s="173"/>
      <c r="C91" s="183"/>
      <c r="D91" s="183"/>
      <c r="E91" s="183"/>
      <c r="F91" s="183"/>
      <c r="G91" s="90">
        <v>1862.6</v>
      </c>
      <c r="H91" s="160" t="s">
        <v>162</v>
      </c>
      <c r="I91" s="102">
        <v>100</v>
      </c>
      <c r="J91" s="102">
        <v>100</v>
      </c>
      <c r="K91" s="102">
        <v>100</v>
      </c>
      <c r="L91" s="38"/>
      <c r="M91" s="39"/>
    </row>
    <row r="92" spans="1:13" s="40" customFormat="1" ht="21" customHeight="1" x14ac:dyDescent="0.25">
      <c r="A92" s="173"/>
      <c r="B92" s="173"/>
      <c r="C92" s="172" t="s">
        <v>61</v>
      </c>
      <c r="D92" s="172" t="s">
        <v>17</v>
      </c>
      <c r="E92" s="172" t="s">
        <v>62</v>
      </c>
      <c r="F92" s="172" t="s">
        <v>18</v>
      </c>
      <c r="G92" s="88" t="s">
        <v>41</v>
      </c>
      <c r="H92" s="176" t="s">
        <v>20</v>
      </c>
      <c r="I92" s="177"/>
      <c r="J92" s="177"/>
      <c r="K92" s="178"/>
      <c r="L92" s="38"/>
      <c r="M92" s="39"/>
    </row>
    <row r="93" spans="1:13" s="40" customFormat="1" ht="37.5" x14ac:dyDescent="0.25">
      <c r="A93" s="173"/>
      <c r="B93" s="173"/>
      <c r="C93" s="173"/>
      <c r="D93" s="173"/>
      <c r="E93" s="173"/>
      <c r="F93" s="173"/>
      <c r="G93" s="88">
        <f>G95+G97+G99</f>
        <v>11000</v>
      </c>
      <c r="H93" s="85" t="s">
        <v>63</v>
      </c>
      <c r="I93" s="103">
        <v>5000</v>
      </c>
      <c r="J93" s="103">
        <v>3000</v>
      </c>
      <c r="K93" s="103">
        <v>3000</v>
      </c>
      <c r="L93" s="38"/>
      <c r="M93" s="39"/>
    </row>
    <row r="94" spans="1:13" s="40" customFormat="1" x14ac:dyDescent="0.25">
      <c r="A94" s="173"/>
      <c r="B94" s="173"/>
      <c r="C94" s="173"/>
      <c r="D94" s="173"/>
      <c r="E94" s="173"/>
      <c r="F94" s="173"/>
      <c r="G94" s="88" t="s">
        <v>22</v>
      </c>
      <c r="H94" s="176" t="s">
        <v>35</v>
      </c>
      <c r="I94" s="177"/>
      <c r="J94" s="177"/>
      <c r="K94" s="178"/>
      <c r="L94" s="38"/>
      <c r="M94" s="39"/>
    </row>
    <row r="95" spans="1:13" s="40" customFormat="1" ht="37.5" x14ac:dyDescent="0.25">
      <c r="A95" s="173"/>
      <c r="B95" s="173"/>
      <c r="C95" s="173"/>
      <c r="D95" s="173"/>
      <c r="E95" s="173"/>
      <c r="F95" s="173"/>
      <c r="G95" s="88">
        <v>5000</v>
      </c>
      <c r="H95" s="85" t="s">
        <v>64</v>
      </c>
      <c r="I95" s="102">
        <v>5</v>
      </c>
      <c r="J95" s="105">
        <v>2</v>
      </c>
      <c r="K95" s="105">
        <v>2</v>
      </c>
      <c r="L95" s="38"/>
      <c r="M95" s="39"/>
    </row>
    <row r="96" spans="1:13" s="40" customFormat="1" x14ac:dyDescent="0.25">
      <c r="A96" s="173"/>
      <c r="B96" s="173"/>
      <c r="C96" s="173"/>
      <c r="D96" s="173"/>
      <c r="E96" s="173"/>
      <c r="F96" s="173"/>
      <c r="G96" s="88" t="s">
        <v>12</v>
      </c>
      <c r="H96" s="176" t="s">
        <v>51</v>
      </c>
      <c r="I96" s="177"/>
      <c r="J96" s="177"/>
      <c r="K96" s="178"/>
      <c r="L96" s="38"/>
      <c r="M96" s="39"/>
    </row>
    <row r="97" spans="1:13" s="40" customFormat="1" ht="37.5" x14ac:dyDescent="0.25">
      <c r="A97" s="173"/>
      <c r="B97" s="173"/>
      <c r="C97" s="173"/>
      <c r="D97" s="173"/>
      <c r="E97" s="173"/>
      <c r="F97" s="173"/>
      <c r="G97" s="88">
        <v>3000</v>
      </c>
      <c r="H97" s="85" t="s">
        <v>65</v>
      </c>
      <c r="I97" s="103">
        <f>I93/I95</f>
        <v>1000</v>
      </c>
      <c r="J97" s="103">
        <f t="shared" ref="J97:K97" si="0">J93/J95</f>
        <v>1500</v>
      </c>
      <c r="K97" s="103">
        <f t="shared" si="0"/>
        <v>1500</v>
      </c>
      <c r="L97" s="38"/>
      <c r="M97" s="39"/>
    </row>
    <row r="98" spans="1:13" s="40" customFormat="1" x14ac:dyDescent="0.25">
      <c r="A98" s="173"/>
      <c r="B98" s="173"/>
      <c r="C98" s="173"/>
      <c r="D98" s="173"/>
      <c r="E98" s="173"/>
      <c r="F98" s="173"/>
      <c r="G98" s="90" t="s">
        <v>13</v>
      </c>
      <c r="H98" s="176" t="s">
        <v>26</v>
      </c>
      <c r="I98" s="177"/>
      <c r="J98" s="177"/>
      <c r="K98" s="178"/>
      <c r="L98" s="38"/>
      <c r="M98" s="39"/>
    </row>
    <row r="99" spans="1:13" s="40" customFormat="1" x14ac:dyDescent="0.25">
      <c r="A99" s="173"/>
      <c r="B99" s="173"/>
      <c r="C99" s="183"/>
      <c r="D99" s="183"/>
      <c r="E99" s="183"/>
      <c r="F99" s="183"/>
      <c r="G99" s="90">
        <v>3000</v>
      </c>
      <c r="H99" s="160" t="s">
        <v>162</v>
      </c>
      <c r="I99" s="102">
        <v>100</v>
      </c>
      <c r="J99" s="102">
        <v>100</v>
      </c>
      <c r="K99" s="102">
        <v>100</v>
      </c>
      <c r="L99" s="38"/>
      <c r="M99" s="39"/>
    </row>
    <row r="100" spans="1:13" s="40" customFormat="1" ht="21" customHeight="1" x14ac:dyDescent="0.25">
      <c r="A100" s="173"/>
      <c r="B100" s="173"/>
      <c r="C100" s="172" t="s">
        <v>129</v>
      </c>
      <c r="D100" s="172" t="s">
        <v>17</v>
      </c>
      <c r="E100" s="172" t="s">
        <v>66</v>
      </c>
      <c r="F100" s="172" t="s">
        <v>18</v>
      </c>
      <c r="G100" s="88" t="s">
        <v>41</v>
      </c>
      <c r="H100" s="176" t="s">
        <v>20</v>
      </c>
      <c r="I100" s="177"/>
      <c r="J100" s="177"/>
      <c r="K100" s="178"/>
      <c r="L100" s="38"/>
      <c r="M100" s="39"/>
    </row>
    <row r="101" spans="1:13" s="40" customFormat="1" ht="56.25" x14ac:dyDescent="0.25">
      <c r="A101" s="173"/>
      <c r="B101" s="173"/>
      <c r="C101" s="173"/>
      <c r="D101" s="173"/>
      <c r="E101" s="173"/>
      <c r="F101" s="173"/>
      <c r="G101" s="88">
        <f>G103+G105+G107</f>
        <v>7829.2</v>
      </c>
      <c r="H101" s="85" t="s">
        <v>153</v>
      </c>
      <c r="I101" s="103">
        <f>1396.8+1200</f>
        <v>2596.8000000000002</v>
      </c>
      <c r="J101" s="103">
        <v>2061.6</v>
      </c>
      <c r="K101" s="103">
        <v>3170.8</v>
      </c>
      <c r="L101" s="38"/>
      <c r="M101" s="39"/>
    </row>
    <row r="102" spans="1:13" s="40" customFormat="1" x14ac:dyDescent="0.25">
      <c r="A102" s="173"/>
      <c r="B102" s="173"/>
      <c r="C102" s="173"/>
      <c r="D102" s="173"/>
      <c r="E102" s="173"/>
      <c r="F102" s="173"/>
      <c r="G102" s="88" t="s">
        <v>22</v>
      </c>
      <c r="H102" s="176" t="s">
        <v>35</v>
      </c>
      <c r="I102" s="177"/>
      <c r="J102" s="177"/>
      <c r="K102" s="178"/>
      <c r="L102" s="38"/>
      <c r="M102" s="39"/>
    </row>
    <row r="103" spans="1:13" s="40" customFormat="1" ht="37.5" x14ac:dyDescent="0.25">
      <c r="A103" s="173"/>
      <c r="B103" s="173"/>
      <c r="C103" s="173"/>
      <c r="D103" s="173"/>
      <c r="E103" s="173"/>
      <c r="F103" s="173"/>
      <c r="G103" s="155">
        <v>2596.8000000000002</v>
      </c>
      <c r="H103" s="85" t="s">
        <v>163</v>
      </c>
      <c r="I103" s="102">
        <v>32</v>
      </c>
      <c r="J103" s="102">
        <v>32</v>
      </c>
      <c r="K103" s="102">
        <v>33</v>
      </c>
      <c r="L103" s="38"/>
      <c r="M103" s="39"/>
    </row>
    <row r="104" spans="1:13" s="40" customFormat="1" x14ac:dyDescent="0.25">
      <c r="A104" s="173"/>
      <c r="B104" s="173"/>
      <c r="C104" s="173"/>
      <c r="D104" s="173"/>
      <c r="E104" s="173"/>
      <c r="F104" s="173"/>
      <c r="G104" s="88" t="s">
        <v>12</v>
      </c>
      <c r="H104" s="176" t="s">
        <v>51</v>
      </c>
      <c r="I104" s="177"/>
      <c r="J104" s="177"/>
      <c r="K104" s="178"/>
      <c r="L104" s="38"/>
      <c r="M104" s="39"/>
    </row>
    <row r="105" spans="1:13" s="40" customFormat="1" x14ac:dyDescent="0.25">
      <c r="A105" s="173"/>
      <c r="B105" s="173"/>
      <c r="C105" s="173"/>
      <c r="D105" s="173"/>
      <c r="E105" s="173"/>
      <c r="F105" s="173"/>
      <c r="G105" s="161">
        <v>2061.6</v>
      </c>
      <c r="H105" s="85" t="s">
        <v>67</v>
      </c>
      <c r="I105" s="103">
        <f>I101/I103</f>
        <v>81.150000000000006</v>
      </c>
      <c r="J105" s="103">
        <f>J101/J103</f>
        <v>64.424999999999997</v>
      </c>
      <c r="K105" s="103">
        <f>K101/K103</f>
        <v>96.084848484848493</v>
      </c>
      <c r="L105" s="38"/>
      <c r="M105" s="39"/>
    </row>
    <row r="106" spans="1:13" s="40" customFormat="1" x14ac:dyDescent="0.25">
      <c r="A106" s="173"/>
      <c r="B106" s="173"/>
      <c r="C106" s="173"/>
      <c r="D106" s="173"/>
      <c r="E106" s="173"/>
      <c r="F106" s="173"/>
      <c r="G106" s="90" t="s">
        <v>13</v>
      </c>
      <c r="H106" s="176" t="s">
        <v>26</v>
      </c>
      <c r="I106" s="177"/>
      <c r="J106" s="177"/>
      <c r="K106" s="178"/>
      <c r="L106" s="38"/>
      <c r="M106" s="39"/>
    </row>
    <row r="107" spans="1:13" s="40" customFormat="1" ht="37.5" x14ac:dyDescent="0.25">
      <c r="A107" s="173"/>
      <c r="B107" s="173"/>
      <c r="C107" s="183"/>
      <c r="D107" s="183"/>
      <c r="E107" s="183"/>
      <c r="F107" s="183"/>
      <c r="G107" s="90">
        <v>3170.8</v>
      </c>
      <c r="H107" s="85" t="s">
        <v>68</v>
      </c>
      <c r="I107" s="102">
        <v>100</v>
      </c>
      <c r="J107" s="102">
        <v>100</v>
      </c>
      <c r="K107" s="102">
        <v>100</v>
      </c>
      <c r="L107" s="38"/>
      <c r="M107" s="39"/>
    </row>
    <row r="108" spans="1:13" s="40" customFormat="1" ht="21" customHeight="1" x14ac:dyDescent="0.25">
      <c r="A108" s="173"/>
      <c r="B108" s="79"/>
      <c r="C108" s="172" t="s">
        <v>186</v>
      </c>
      <c r="D108" s="172" t="s">
        <v>150</v>
      </c>
      <c r="E108" s="172" t="s">
        <v>66</v>
      </c>
      <c r="F108" s="172" t="s">
        <v>18</v>
      </c>
      <c r="G108" s="96" t="s">
        <v>19</v>
      </c>
      <c r="H108" s="176" t="s">
        <v>20</v>
      </c>
      <c r="I108" s="177"/>
      <c r="J108" s="177"/>
      <c r="K108" s="178"/>
      <c r="L108" s="38"/>
      <c r="M108" s="39"/>
    </row>
    <row r="109" spans="1:13" s="52" customFormat="1" ht="37.5" x14ac:dyDescent="0.35">
      <c r="A109" s="173"/>
      <c r="B109" s="79"/>
      <c r="C109" s="173"/>
      <c r="D109" s="173"/>
      <c r="E109" s="173"/>
      <c r="F109" s="173"/>
      <c r="G109" s="96">
        <f>G111+G113+G115</f>
        <v>16885.8</v>
      </c>
      <c r="H109" s="95" t="s">
        <v>118</v>
      </c>
      <c r="I109" s="106">
        <f>4207.5+4207.5+970.8</f>
        <v>9385.7999999999993</v>
      </c>
      <c r="J109" s="106">
        <v>7500</v>
      </c>
      <c r="K109" s="106"/>
      <c r="L109" s="6"/>
      <c r="M109" s="51"/>
    </row>
    <row r="110" spans="1:13" s="52" customFormat="1" ht="21" customHeight="1" x14ac:dyDescent="0.35">
      <c r="A110" s="173"/>
      <c r="B110" s="79"/>
      <c r="C110" s="173"/>
      <c r="D110" s="173"/>
      <c r="E110" s="173"/>
      <c r="F110" s="173"/>
      <c r="G110" s="96" t="s">
        <v>22</v>
      </c>
      <c r="H110" s="176" t="s">
        <v>35</v>
      </c>
      <c r="I110" s="177"/>
      <c r="J110" s="177"/>
      <c r="K110" s="178"/>
      <c r="L110" s="6"/>
      <c r="M110" s="51"/>
    </row>
    <row r="111" spans="1:13" s="52" customFormat="1" x14ac:dyDescent="0.35">
      <c r="A111" s="173"/>
      <c r="B111" s="79"/>
      <c r="C111" s="173"/>
      <c r="D111" s="173"/>
      <c r="E111" s="173"/>
      <c r="F111" s="173"/>
      <c r="G111" s="96">
        <v>9385.7999999999993</v>
      </c>
      <c r="H111" s="95" t="s">
        <v>164</v>
      </c>
      <c r="I111" s="107">
        <v>3</v>
      </c>
      <c r="J111" s="107">
        <v>1</v>
      </c>
      <c r="K111" s="107"/>
      <c r="L111" s="6"/>
      <c r="M111" s="51"/>
    </row>
    <row r="112" spans="1:13" s="52" customFormat="1" x14ac:dyDescent="0.35">
      <c r="A112" s="173"/>
      <c r="B112" s="79"/>
      <c r="C112" s="173"/>
      <c r="D112" s="173"/>
      <c r="E112" s="173"/>
      <c r="F112" s="173"/>
      <c r="G112" s="96" t="s">
        <v>12</v>
      </c>
      <c r="H112" s="179" t="s">
        <v>51</v>
      </c>
      <c r="I112" s="179"/>
      <c r="J112" s="179"/>
      <c r="K112" s="179"/>
      <c r="L112" s="6"/>
      <c r="M112" s="51"/>
    </row>
    <row r="113" spans="1:13" s="52" customFormat="1" ht="37.5" x14ac:dyDescent="0.35">
      <c r="A113" s="173"/>
      <c r="B113" s="79"/>
      <c r="C113" s="173"/>
      <c r="D113" s="173"/>
      <c r="E113" s="173"/>
      <c r="F113" s="173"/>
      <c r="G113" s="170">
        <v>7500</v>
      </c>
      <c r="H113" s="95" t="s">
        <v>187</v>
      </c>
      <c r="I113" s="106">
        <f>I109/I111</f>
        <v>3128.6</v>
      </c>
      <c r="J113" s="106">
        <v>7500</v>
      </c>
      <c r="K113" s="106"/>
      <c r="L113" s="6"/>
      <c r="M113" s="51"/>
    </row>
    <row r="114" spans="1:13" s="52" customFormat="1" x14ac:dyDescent="0.35">
      <c r="A114" s="173"/>
      <c r="B114" s="79"/>
      <c r="C114" s="173"/>
      <c r="D114" s="173"/>
      <c r="E114" s="173"/>
      <c r="F114" s="173"/>
      <c r="G114" s="96"/>
      <c r="H114" s="179" t="s">
        <v>26</v>
      </c>
      <c r="I114" s="179"/>
      <c r="J114" s="179"/>
      <c r="K114" s="179"/>
      <c r="L114" s="6"/>
      <c r="M114" s="51"/>
    </row>
    <row r="115" spans="1:13" s="52" customFormat="1" ht="37.5" x14ac:dyDescent="0.35">
      <c r="A115" s="173"/>
      <c r="B115" s="79"/>
      <c r="C115" s="183"/>
      <c r="D115" s="183"/>
      <c r="E115" s="183"/>
      <c r="F115" s="183"/>
      <c r="G115" s="90"/>
      <c r="H115" s="100" t="s">
        <v>130</v>
      </c>
      <c r="I115" s="107">
        <v>9</v>
      </c>
      <c r="J115" s="107">
        <v>3</v>
      </c>
      <c r="K115" s="107"/>
      <c r="L115" s="6"/>
      <c r="M115" s="51"/>
    </row>
    <row r="116" spans="1:13" s="52" customFormat="1" ht="21" customHeight="1" x14ac:dyDescent="0.35">
      <c r="A116" s="173"/>
      <c r="B116" s="79"/>
      <c r="C116" s="172" t="s">
        <v>188</v>
      </c>
      <c r="D116" s="172">
        <v>2023</v>
      </c>
      <c r="E116" s="172" t="s">
        <v>152</v>
      </c>
      <c r="F116" s="172" t="s">
        <v>18</v>
      </c>
      <c r="G116" s="94" t="s">
        <v>131</v>
      </c>
      <c r="H116" s="176" t="s">
        <v>30</v>
      </c>
      <c r="I116" s="219"/>
      <c r="J116" s="219"/>
      <c r="K116" s="220"/>
      <c r="L116" s="6"/>
      <c r="M116" s="51"/>
    </row>
    <row r="117" spans="1:13" s="52" customFormat="1" ht="37.5" x14ac:dyDescent="0.35">
      <c r="A117" s="173"/>
      <c r="B117" s="79"/>
      <c r="C117" s="173"/>
      <c r="D117" s="173"/>
      <c r="E117" s="173"/>
      <c r="F117" s="173"/>
      <c r="G117" s="96">
        <f>G121</f>
        <v>25000</v>
      </c>
      <c r="H117" s="95" t="s">
        <v>132</v>
      </c>
      <c r="I117" s="106"/>
      <c r="J117" s="106">
        <v>25000</v>
      </c>
      <c r="K117" s="157"/>
      <c r="L117" s="6"/>
      <c r="M117" s="51"/>
    </row>
    <row r="118" spans="1:13" s="52" customFormat="1" ht="21" customHeight="1" x14ac:dyDescent="0.35">
      <c r="A118" s="173"/>
      <c r="B118" s="79"/>
      <c r="C118" s="173"/>
      <c r="D118" s="173"/>
      <c r="E118" s="173"/>
      <c r="F118" s="173"/>
      <c r="G118" s="97"/>
      <c r="H118" s="108" t="s">
        <v>23</v>
      </c>
      <c r="I118" s="108"/>
      <c r="J118" s="109"/>
      <c r="K118" s="158"/>
      <c r="L118" s="6"/>
      <c r="M118" s="51"/>
    </row>
    <row r="119" spans="1:13" s="52" customFormat="1" ht="37.5" x14ac:dyDescent="0.35">
      <c r="A119" s="173"/>
      <c r="B119" s="79"/>
      <c r="C119" s="173"/>
      <c r="D119" s="173"/>
      <c r="E119" s="173"/>
      <c r="F119" s="173"/>
      <c r="G119" s="96"/>
      <c r="H119" s="95" t="s">
        <v>133</v>
      </c>
      <c r="I119" s="107"/>
      <c r="J119" s="107">
        <v>1</v>
      </c>
      <c r="K119" s="80"/>
      <c r="L119" s="6"/>
      <c r="M119" s="51"/>
    </row>
    <row r="120" spans="1:13" s="52" customFormat="1" x14ac:dyDescent="0.35">
      <c r="A120" s="173"/>
      <c r="B120" s="79"/>
      <c r="C120" s="173"/>
      <c r="D120" s="173"/>
      <c r="E120" s="173"/>
      <c r="F120" s="173"/>
      <c r="G120" s="97" t="s">
        <v>12</v>
      </c>
      <c r="H120" s="109" t="s">
        <v>24</v>
      </c>
      <c r="I120" s="94"/>
      <c r="J120" s="94"/>
      <c r="K120" s="158"/>
      <c r="L120" s="6"/>
      <c r="M120" s="51"/>
    </row>
    <row r="121" spans="1:13" s="52" customFormat="1" ht="37.5" x14ac:dyDescent="0.35">
      <c r="A121" s="173"/>
      <c r="B121" s="79"/>
      <c r="C121" s="173"/>
      <c r="D121" s="173"/>
      <c r="E121" s="173"/>
      <c r="F121" s="173"/>
      <c r="G121" s="96">
        <v>25000</v>
      </c>
      <c r="H121" s="95" t="s">
        <v>134</v>
      </c>
      <c r="I121" s="106"/>
      <c r="J121" s="106">
        <v>25000</v>
      </c>
      <c r="K121" s="157"/>
      <c r="L121" s="6"/>
      <c r="M121" s="51"/>
    </row>
    <row r="122" spans="1:13" s="52" customFormat="1" x14ac:dyDescent="0.35">
      <c r="A122" s="173"/>
      <c r="B122" s="79"/>
      <c r="C122" s="173"/>
      <c r="D122" s="173"/>
      <c r="E122" s="173"/>
      <c r="F122" s="173"/>
      <c r="G122" s="80"/>
      <c r="H122" s="109" t="s">
        <v>26</v>
      </c>
      <c r="I122" s="94"/>
      <c r="J122" s="94"/>
      <c r="K122" s="158"/>
      <c r="L122" s="6"/>
      <c r="M122" s="51"/>
    </row>
    <row r="123" spans="1:13" s="52" customFormat="1" x14ac:dyDescent="0.35">
      <c r="A123" s="173"/>
      <c r="B123" s="79"/>
      <c r="C123" s="183"/>
      <c r="D123" s="183"/>
      <c r="E123" s="183"/>
      <c r="F123" s="183"/>
      <c r="G123" s="157"/>
      <c r="H123" s="95" t="s">
        <v>162</v>
      </c>
      <c r="I123" s="107"/>
      <c r="J123" s="107">
        <v>100</v>
      </c>
      <c r="K123" s="80"/>
      <c r="L123" s="6"/>
      <c r="M123" s="51"/>
    </row>
    <row r="124" spans="1:13" s="52" customFormat="1" ht="21" customHeight="1" x14ac:dyDescent="0.35">
      <c r="A124" s="173"/>
      <c r="B124" s="180" t="s">
        <v>69</v>
      </c>
      <c r="C124" s="181"/>
      <c r="D124" s="181"/>
      <c r="E124" s="181"/>
      <c r="F124" s="181"/>
      <c r="G124" s="181"/>
      <c r="H124" s="181"/>
      <c r="I124" s="181"/>
      <c r="J124" s="181"/>
      <c r="K124" s="182"/>
      <c r="L124" s="6"/>
      <c r="M124" s="51"/>
    </row>
    <row r="125" spans="1:13" s="54" customFormat="1" ht="21" customHeight="1" x14ac:dyDescent="0.3">
      <c r="A125" s="173"/>
      <c r="B125" s="173" t="s">
        <v>16</v>
      </c>
      <c r="C125" s="172" t="s">
        <v>70</v>
      </c>
      <c r="D125" s="172" t="s">
        <v>53</v>
      </c>
      <c r="E125" s="172" t="s">
        <v>71</v>
      </c>
      <c r="F125" s="172" t="s">
        <v>28</v>
      </c>
      <c r="G125" s="88" t="s">
        <v>29</v>
      </c>
      <c r="H125" s="212" t="s">
        <v>30</v>
      </c>
      <c r="I125" s="213"/>
      <c r="J125" s="213"/>
      <c r="K125" s="214"/>
      <c r="L125" s="53"/>
    </row>
    <row r="126" spans="1:13" s="54" customFormat="1" ht="58.5" customHeight="1" x14ac:dyDescent="0.25">
      <c r="A126" s="173"/>
      <c r="B126" s="173"/>
      <c r="C126" s="173"/>
      <c r="D126" s="173"/>
      <c r="E126" s="173"/>
      <c r="F126" s="173"/>
      <c r="G126" s="88">
        <f>G128+G130+G132</f>
        <v>387.6</v>
      </c>
      <c r="H126" s="85" t="s">
        <v>154</v>
      </c>
      <c r="I126" s="103">
        <v>122.6</v>
      </c>
      <c r="J126" s="103">
        <f>I126*1.053</f>
        <v>129.09779999999998</v>
      </c>
      <c r="K126" s="103">
        <f>J126*1.053</f>
        <v>135.93998339999996</v>
      </c>
      <c r="L126" s="53"/>
    </row>
    <row r="127" spans="1:13" s="54" customFormat="1" x14ac:dyDescent="0.25">
      <c r="A127" s="173"/>
      <c r="B127" s="173"/>
      <c r="C127" s="173"/>
      <c r="D127" s="173"/>
      <c r="E127" s="173"/>
      <c r="F127" s="173"/>
      <c r="G127" s="88" t="s">
        <v>22</v>
      </c>
      <c r="H127" s="176" t="s">
        <v>35</v>
      </c>
      <c r="I127" s="177"/>
      <c r="J127" s="177"/>
      <c r="K127" s="178"/>
      <c r="L127" s="53"/>
    </row>
    <row r="128" spans="1:13" s="54" customFormat="1" x14ac:dyDescent="0.25">
      <c r="A128" s="173"/>
      <c r="B128" s="173"/>
      <c r="C128" s="173"/>
      <c r="D128" s="173"/>
      <c r="E128" s="173"/>
      <c r="F128" s="173"/>
      <c r="G128" s="88">
        <v>122.6</v>
      </c>
      <c r="H128" s="85" t="s">
        <v>80</v>
      </c>
      <c r="I128" s="102">
        <v>1800</v>
      </c>
      <c r="J128" s="102">
        <v>1900</v>
      </c>
      <c r="K128" s="102">
        <v>2000</v>
      </c>
      <c r="L128" s="53"/>
    </row>
    <row r="129" spans="1:12" s="54" customFormat="1" x14ac:dyDescent="0.25">
      <c r="A129" s="173"/>
      <c r="B129" s="173"/>
      <c r="C129" s="173"/>
      <c r="D129" s="173"/>
      <c r="E129" s="173"/>
      <c r="F129" s="173"/>
      <c r="G129" s="88" t="s">
        <v>12</v>
      </c>
      <c r="H129" s="176" t="s">
        <v>51</v>
      </c>
      <c r="I129" s="177"/>
      <c r="J129" s="177"/>
      <c r="K129" s="178"/>
      <c r="L129" s="53"/>
    </row>
    <row r="130" spans="1:12" s="54" customFormat="1" x14ac:dyDescent="0.25">
      <c r="A130" s="173"/>
      <c r="B130" s="173"/>
      <c r="C130" s="173"/>
      <c r="D130" s="173"/>
      <c r="E130" s="173"/>
      <c r="F130" s="173"/>
      <c r="G130" s="88">
        <v>129.1</v>
      </c>
      <c r="H130" s="85" t="s">
        <v>72</v>
      </c>
      <c r="I130" s="110">
        <f>I126/I128*1000</f>
        <v>68.111111111111114</v>
      </c>
      <c r="J130" s="110">
        <f>J126/J128*1000</f>
        <v>67.946210526315781</v>
      </c>
      <c r="K130" s="110">
        <f>K126/K128*1000</f>
        <v>67.96999169999998</v>
      </c>
      <c r="L130" s="53"/>
    </row>
    <row r="131" spans="1:12" s="54" customFormat="1" x14ac:dyDescent="0.25">
      <c r="A131" s="173"/>
      <c r="B131" s="173"/>
      <c r="C131" s="173"/>
      <c r="D131" s="173"/>
      <c r="E131" s="173"/>
      <c r="F131" s="173"/>
      <c r="G131" s="90" t="s">
        <v>13</v>
      </c>
      <c r="H131" s="176" t="s">
        <v>36</v>
      </c>
      <c r="I131" s="177"/>
      <c r="J131" s="177"/>
      <c r="K131" s="178"/>
      <c r="L131" s="53"/>
    </row>
    <row r="132" spans="1:12" s="54" customFormat="1" ht="30.75" customHeight="1" x14ac:dyDescent="0.25">
      <c r="A132" s="173"/>
      <c r="B132" s="173"/>
      <c r="C132" s="183"/>
      <c r="D132" s="183"/>
      <c r="E132" s="183"/>
      <c r="F132" s="183"/>
      <c r="G132" s="90">
        <v>135.9</v>
      </c>
      <c r="H132" s="85" t="s">
        <v>165</v>
      </c>
      <c r="I132" s="102">
        <v>100</v>
      </c>
      <c r="J132" s="102">
        <v>105.6</v>
      </c>
      <c r="K132" s="102">
        <v>105.2</v>
      </c>
      <c r="L132" s="53"/>
    </row>
    <row r="133" spans="1:12" s="54" customFormat="1" ht="21" customHeight="1" x14ac:dyDescent="0.3">
      <c r="A133" s="173"/>
      <c r="B133" s="173"/>
      <c r="C133" s="172" t="s">
        <v>142</v>
      </c>
      <c r="D133" s="172" t="s">
        <v>53</v>
      </c>
      <c r="E133" s="172" t="s">
        <v>73</v>
      </c>
      <c r="F133" s="172" t="s">
        <v>28</v>
      </c>
      <c r="G133" s="88" t="s">
        <v>29</v>
      </c>
      <c r="H133" s="212" t="s">
        <v>20</v>
      </c>
      <c r="I133" s="213"/>
      <c r="J133" s="213"/>
      <c r="K133" s="214"/>
      <c r="L133" s="53"/>
    </row>
    <row r="134" spans="1:12" s="54" customFormat="1" ht="84.75" customHeight="1" x14ac:dyDescent="0.25">
      <c r="A134" s="173"/>
      <c r="B134" s="173"/>
      <c r="C134" s="173"/>
      <c r="D134" s="173"/>
      <c r="E134" s="173"/>
      <c r="F134" s="173"/>
      <c r="G134" s="88">
        <f>G136+G138+G140</f>
        <v>412.4</v>
      </c>
      <c r="H134" s="85" t="s">
        <v>167</v>
      </c>
      <c r="I134" s="103">
        <v>130</v>
      </c>
      <c r="J134" s="103">
        <f>I134*1.053</f>
        <v>136.88999999999999</v>
      </c>
      <c r="K134" s="103">
        <f>J134*1.063</f>
        <v>145.51406999999998</v>
      </c>
      <c r="L134" s="53"/>
    </row>
    <row r="135" spans="1:12" s="54" customFormat="1" x14ac:dyDescent="0.25">
      <c r="A135" s="173"/>
      <c r="B135" s="173"/>
      <c r="C135" s="173"/>
      <c r="D135" s="173"/>
      <c r="E135" s="173"/>
      <c r="F135" s="173"/>
      <c r="G135" s="88" t="s">
        <v>22</v>
      </c>
      <c r="H135" s="176" t="s">
        <v>35</v>
      </c>
      <c r="I135" s="177"/>
      <c r="J135" s="177"/>
      <c r="K135" s="178"/>
      <c r="L135" s="53"/>
    </row>
    <row r="136" spans="1:12" s="54" customFormat="1" x14ac:dyDescent="0.25">
      <c r="A136" s="173"/>
      <c r="B136" s="173"/>
      <c r="C136" s="173"/>
      <c r="D136" s="173"/>
      <c r="E136" s="173"/>
      <c r="F136" s="173"/>
      <c r="G136" s="88">
        <v>130</v>
      </c>
      <c r="H136" s="85" t="s">
        <v>166</v>
      </c>
      <c r="I136" s="102">
        <v>800</v>
      </c>
      <c r="J136" s="102">
        <v>850</v>
      </c>
      <c r="K136" s="102">
        <v>900</v>
      </c>
      <c r="L136" s="53"/>
    </row>
    <row r="137" spans="1:12" s="54" customFormat="1" x14ac:dyDescent="0.25">
      <c r="A137" s="173"/>
      <c r="B137" s="173"/>
      <c r="C137" s="173"/>
      <c r="D137" s="173"/>
      <c r="E137" s="173"/>
      <c r="F137" s="173"/>
      <c r="G137" s="88" t="s">
        <v>12</v>
      </c>
      <c r="H137" s="176" t="s">
        <v>51</v>
      </c>
      <c r="I137" s="177"/>
      <c r="J137" s="177"/>
      <c r="K137" s="178"/>
      <c r="L137" s="53"/>
    </row>
    <row r="138" spans="1:12" s="54" customFormat="1" x14ac:dyDescent="0.25">
      <c r="A138" s="173"/>
      <c r="B138" s="173"/>
      <c r="C138" s="173"/>
      <c r="D138" s="173"/>
      <c r="E138" s="173"/>
      <c r="F138" s="173"/>
      <c r="G138" s="88">
        <v>136.9</v>
      </c>
      <c r="H138" s="85" t="s">
        <v>60</v>
      </c>
      <c r="I138" s="103">
        <f>I134/I136*1000</f>
        <v>162.5</v>
      </c>
      <c r="J138" s="103">
        <f>J134/J136*1000</f>
        <v>161.0470588235294</v>
      </c>
      <c r="K138" s="103">
        <f>K134/K136*1000</f>
        <v>161.68229999999997</v>
      </c>
      <c r="L138" s="53"/>
    </row>
    <row r="139" spans="1:12" s="54" customFormat="1" x14ac:dyDescent="0.25">
      <c r="A139" s="173"/>
      <c r="B139" s="173"/>
      <c r="C139" s="173"/>
      <c r="D139" s="173"/>
      <c r="E139" s="173"/>
      <c r="F139" s="173"/>
      <c r="G139" s="90" t="s">
        <v>13</v>
      </c>
      <c r="H139" s="176" t="s">
        <v>26</v>
      </c>
      <c r="I139" s="177"/>
      <c r="J139" s="177"/>
      <c r="K139" s="178"/>
      <c r="L139" s="53"/>
    </row>
    <row r="140" spans="1:12" s="54" customFormat="1" ht="37.5" x14ac:dyDescent="0.25">
      <c r="A140" s="173"/>
      <c r="B140" s="173"/>
      <c r="C140" s="183"/>
      <c r="D140" s="183"/>
      <c r="E140" s="183"/>
      <c r="F140" s="183"/>
      <c r="G140" s="90">
        <v>145.5</v>
      </c>
      <c r="H140" s="85" t="s">
        <v>155</v>
      </c>
      <c r="I140" s="102">
        <v>100</v>
      </c>
      <c r="J140" s="102">
        <v>106.3</v>
      </c>
      <c r="K140" s="102">
        <v>105.9</v>
      </c>
      <c r="L140" s="53"/>
    </row>
    <row r="141" spans="1:12" s="54" customFormat="1" ht="21" customHeight="1" x14ac:dyDescent="0.25">
      <c r="A141" s="173"/>
      <c r="B141" s="180" t="s">
        <v>143</v>
      </c>
      <c r="C141" s="181"/>
      <c r="D141" s="181"/>
      <c r="E141" s="181"/>
      <c r="F141" s="181"/>
      <c r="G141" s="181"/>
      <c r="H141" s="181"/>
      <c r="I141" s="181"/>
      <c r="J141" s="181"/>
      <c r="K141" s="182"/>
      <c r="L141" s="53"/>
    </row>
    <row r="142" spans="1:12" s="54" customFormat="1" ht="21" customHeight="1" x14ac:dyDescent="0.25">
      <c r="A142" s="173"/>
      <c r="B142" s="172" t="s">
        <v>16</v>
      </c>
      <c r="C142" s="175" t="s">
        <v>74</v>
      </c>
      <c r="D142" s="172" t="s">
        <v>17</v>
      </c>
      <c r="E142" s="175" t="s">
        <v>75</v>
      </c>
      <c r="F142" s="175" t="s">
        <v>28</v>
      </c>
      <c r="G142" s="90" t="s">
        <v>29</v>
      </c>
      <c r="H142" s="218" t="s">
        <v>20</v>
      </c>
      <c r="I142" s="218"/>
      <c r="J142" s="218"/>
      <c r="K142" s="218"/>
      <c r="L142" s="53"/>
    </row>
    <row r="143" spans="1:12" s="54" customFormat="1" ht="75" x14ac:dyDescent="0.25">
      <c r="A143" s="173"/>
      <c r="B143" s="173"/>
      <c r="C143" s="175"/>
      <c r="D143" s="173"/>
      <c r="E143" s="175"/>
      <c r="F143" s="175"/>
      <c r="G143" s="90">
        <f>G145+G147+G149</f>
        <v>826.5</v>
      </c>
      <c r="H143" s="85" t="s">
        <v>168</v>
      </c>
      <c r="I143" s="102">
        <v>261.39999999999998</v>
      </c>
      <c r="J143" s="103">
        <f>I143*1.053</f>
        <v>275.25419999999997</v>
      </c>
      <c r="K143" s="103">
        <f>J143*105.3%</f>
        <v>289.84267259999996</v>
      </c>
      <c r="L143" s="53"/>
    </row>
    <row r="144" spans="1:12" s="54" customFormat="1" x14ac:dyDescent="0.25">
      <c r="A144" s="173"/>
      <c r="B144" s="173"/>
      <c r="C144" s="175"/>
      <c r="D144" s="173"/>
      <c r="E144" s="175"/>
      <c r="F144" s="175"/>
      <c r="G144" s="90" t="s">
        <v>22</v>
      </c>
      <c r="H144" s="218" t="s">
        <v>23</v>
      </c>
      <c r="I144" s="218"/>
      <c r="J144" s="218"/>
      <c r="K144" s="218"/>
      <c r="L144" s="53"/>
    </row>
    <row r="145" spans="1:12" s="54" customFormat="1" x14ac:dyDescent="0.25">
      <c r="A145" s="173"/>
      <c r="B145" s="173"/>
      <c r="C145" s="175"/>
      <c r="D145" s="173"/>
      <c r="E145" s="175"/>
      <c r="F145" s="175"/>
      <c r="G145" s="90">
        <v>261.39999999999998</v>
      </c>
      <c r="H145" s="85" t="s">
        <v>80</v>
      </c>
      <c r="I145" s="102">
        <v>1400</v>
      </c>
      <c r="J145" s="102">
        <v>1475</v>
      </c>
      <c r="K145" s="102">
        <v>1570</v>
      </c>
      <c r="L145" s="53"/>
    </row>
    <row r="146" spans="1:12" s="54" customFormat="1" x14ac:dyDescent="0.25">
      <c r="A146" s="173"/>
      <c r="B146" s="173"/>
      <c r="C146" s="175"/>
      <c r="D146" s="173"/>
      <c r="E146" s="175"/>
      <c r="F146" s="175"/>
      <c r="G146" s="90" t="s">
        <v>12</v>
      </c>
      <c r="H146" s="218" t="s">
        <v>24</v>
      </c>
      <c r="I146" s="218"/>
      <c r="J146" s="218"/>
      <c r="K146" s="218"/>
      <c r="L146" s="53"/>
    </row>
    <row r="147" spans="1:12" s="54" customFormat="1" x14ac:dyDescent="0.25">
      <c r="A147" s="173"/>
      <c r="B147" s="173"/>
      <c r="C147" s="175"/>
      <c r="D147" s="173"/>
      <c r="E147" s="175"/>
      <c r="F147" s="175"/>
      <c r="G147" s="90">
        <v>275.3</v>
      </c>
      <c r="H147" s="85" t="s">
        <v>72</v>
      </c>
      <c r="I147" s="103">
        <f>I143/I145*1000</f>
        <v>186.71428571428569</v>
      </c>
      <c r="J147" s="103">
        <f>J143/J145*1000</f>
        <v>186.61301694915252</v>
      </c>
      <c r="K147" s="103">
        <f>K143/K145*1000</f>
        <v>184.61316726114646</v>
      </c>
      <c r="L147" s="53"/>
    </row>
    <row r="148" spans="1:12" s="54" customFormat="1" x14ac:dyDescent="0.25">
      <c r="A148" s="173"/>
      <c r="B148" s="173"/>
      <c r="C148" s="175"/>
      <c r="D148" s="173"/>
      <c r="E148" s="175"/>
      <c r="F148" s="175"/>
      <c r="G148" s="90" t="s">
        <v>13</v>
      </c>
      <c r="H148" s="218" t="s">
        <v>36</v>
      </c>
      <c r="I148" s="218"/>
      <c r="J148" s="218"/>
      <c r="K148" s="218"/>
      <c r="L148" s="53"/>
    </row>
    <row r="149" spans="1:12" s="54" customFormat="1" ht="37.5" x14ac:dyDescent="0.25">
      <c r="A149" s="173"/>
      <c r="B149" s="93"/>
      <c r="C149" s="175"/>
      <c r="D149" s="183"/>
      <c r="E149" s="175"/>
      <c r="F149" s="175"/>
      <c r="G149" s="90">
        <v>289.8</v>
      </c>
      <c r="H149" s="85" t="s">
        <v>169</v>
      </c>
      <c r="I149" s="102">
        <v>100</v>
      </c>
      <c r="J149" s="102">
        <v>105.4</v>
      </c>
      <c r="K149" s="102">
        <v>106.4</v>
      </c>
      <c r="L149" s="53"/>
    </row>
    <row r="150" spans="1:12" s="54" customFormat="1" ht="21" customHeight="1" x14ac:dyDescent="0.25">
      <c r="A150" s="173"/>
      <c r="B150" s="93"/>
      <c r="C150" s="172" t="s">
        <v>76</v>
      </c>
      <c r="D150" s="172" t="s">
        <v>53</v>
      </c>
      <c r="E150" s="172" t="s">
        <v>66</v>
      </c>
      <c r="F150" s="172" t="s">
        <v>28</v>
      </c>
      <c r="G150" s="90" t="s">
        <v>29</v>
      </c>
      <c r="H150" s="218" t="s">
        <v>20</v>
      </c>
      <c r="I150" s="218"/>
      <c r="J150" s="218"/>
      <c r="K150" s="218"/>
      <c r="L150" s="53"/>
    </row>
    <row r="151" spans="1:12" s="54" customFormat="1" ht="56.25" x14ac:dyDescent="0.25">
      <c r="A151" s="173"/>
      <c r="B151" s="93"/>
      <c r="C151" s="173"/>
      <c r="D151" s="173"/>
      <c r="E151" s="173"/>
      <c r="F151" s="173"/>
      <c r="G151" s="90">
        <f>G153+G155+G157</f>
        <v>6104.6</v>
      </c>
      <c r="H151" s="85" t="s">
        <v>77</v>
      </c>
      <c r="I151" s="103">
        <v>1717</v>
      </c>
      <c r="J151" s="102">
        <v>2137.1999999999998</v>
      </c>
      <c r="K151" s="102">
        <v>2250.4</v>
      </c>
      <c r="L151" s="53"/>
    </row>
    <row r="152" spans="1:12" s="54" customFormat="1" x14ac:dyDescent="0.25">
      <c r="A152" s="173"/>
      <c r="B152" s="93"/>
      <c r="C152" s="173"/>
      <c r="D152" s="173"/>
      <c r="E152" s="173"/>
      <c r="F152" s="173"/>
      <c r="G152" s="90" t="s">
        <v>22</v>
      </c>
      <c r="H152" s="218" t="s">
        <v>23</v>
      </c>
      <c r="I152" s="218"/>
      <c r="J152" s="218"/>
      <c r="K152" s="218"/>
      <c r="L152" s="53"/>
    </row>
    <row r="153" spans="1:12" s="54" customFormat="1" x14ac:dyDescent="0.25">
      <c r="A153" s="173"/>
      <c r="B153" s="93"/>
      <c r="C153" s="173"/>
      <c r="D153" s="173"/>
      <c r="E153" s="173"/>
      <c r="F153" s="173"/>
      <c r="G153" s="90">
        <v>1717</v>
      </c>
      <c r="H153" s="85" t="s">
        <v>128</v>
      </c>
      <c r="I153" s="102">
        <v>15000</v>
      </c>
      <c r="J153" s="102">
        <v>15000</v>
      </c>
      <c r="K153" s="102">
        <v>15000</v>
      </c>
      <c r="L153" s="53"/>
    </row>
    <row r="154" spans="1:12" s="54" customFormat="1" x14ac:dyDescent="0.25">
      <c r="A154" s="173"/>
      <c r="B154" s="93"/>
      <c r="C154" s="173"/>
      <c r="D154" s="173"/>
      <c r="E154" s="173"/>
      <c r="F154" s="173"/>
      <c r="G154" s="90" t="s">
        <v>12</v>
      </c>
      <c r="H154" s="218" t="s">
        <v>51</v>
      </c>
      <c r="I154" s="218"/>
      <c r="J154" s="218"/>
      <c r="K154" s="218"/>
      <c r="L154" s="53"/>
    </row>
    <row r="155" spans="1:12" s="54" customFormat="1" x14ac:dyDescent="0.25">
      <c r="A155" s="173"/>
      <c r="B155" s="93"/>
      <c r="C155" s="173"/>
      <c r="D155" s="173"/>
      <c r="E155" s="173"/>
      <c r="F155" s="173"/>
      <c r="G155" s="90">
        <v>2137.1999999999998</v>
      </c>
      <c r="H155" s="85" t="s">
        <v>60</v>
      </c>
      <c r="I155" s="103">
        <f>I151/I153*1000</f>
        <v>114.46666666666665</v>
      </c>
      <c r="J155" s="103">
        <f>J151/J153*1000</f>
        <v>142.47999999999999</v>
      </c>
      <c r="K155" s="103">
        <f>K151/K153*1000</f>
        <v>150.02666666666667</v>
      </c>
      <c r="L155" s="53"/>
    </row>
    <row r="156" spans="1:12" s="54" customFormat="1" x14ac:dyDescent="0.25">
      <c r="A156" s="173"/>
      <c r="B156" s="93"/>
      <c r="C156" s="173"/>
      <c r="D156" s="173"/>
      <c r="E156" s="173"/>
      <c r="F156" s="173"/>
      <c r="G156" s="90" t="s">
        <v>13</v>
      </c>
      <c r="H156" s="218" t="s">
        <v>36</v>
      </c>
      <c r="I156" s="218"/>
      <c r="J156" s="218"/>
      <c r="K156" s="218"/>
      <c r="L156" s="53"/>
    </row>
    <row r="157" spans="1:12" s="54" customFormat="1" x14ac:dyDescent="0.25">
      <c r="A157" s="173"/>
      <c r="B157" s="93"/>
      <c r="C157" s="183"/>
      <c r="D157" s="183"/>
      <c r="E157" s="183"/>
      <c r="F157" s="183"/>
      <c r="G157" s="90">
        <v>2250.4</v>
      </c>
      <c r="H157" s="85" t="s">
        <v>162</v>
      </c>
      <c r="I157" s="102">
        <v>100</v>
      </c>
      <c r="J157" s="102">
        <v>100</v>
      </c>
      <c r="K157" s="102">
        <v>100</v>
      </c>
      <c r="L157" s="53"/>
    </row>
    <row r="158" spans="1:12" s="54" customFormat="1" ht="21" customHeight="1" x14ac:dyDescent="0.25">
      <c r="A158" s="173"/>
      <c r="B158" s="93"/>
      <c r="C158" s="172" t="s">
        <v>78</v>
      </c>
      <c r="D158" s="172" t="s">
        <v>53</v>
      </c>
      <c r="E158" s="172" t="s">
        <v>185</v>
      </c>
      <c r="F158" s="172" t="s">
        <v>28</v>
      </c>
      <c r="G158" s="90" t="s">
        <v>29</v>
      </c>
      <c r="H158" s="215" t="s">
        <v>30</v>
      </c>
      <c r="I158" s="216"/>
      <c r="J158" s="216"/>
      <c r="K158" s="217"/>
      <c r="L158" s="53"/>
    </row>
    <row r="159" spans="1:12" s="54" customFormat="1" ht="37.5" x14ac:dyDescent="0.25">
      <c r="A159" s="173"/>
      <c r="B159" s="93"/>
      <c r="C159" s="173"/>
      <c r="D159" s="173"/>
      <c r="E159" s="173"/>
      <c r="F159" s="173"/>
      <c r="G159" s="90">
        <f>G161+G163+G165</f>
        <v>3522.2</v>
      </c>
      <c r="H159" s="85" t="s">
        <v>79</v>
      </c>
      <c r="I159" s="103">
        <v>1114</v>
      </c>
      <c r="J159" s="103">
        <f>I159*1.053</f>
        <v>1173.0419999999999</v>
      </c>
      <c r="K159" s="103">
        <v>1235.2</v>
      </c>
      <c r="L159" s="53"/>
    </row>
    <row r="160" spans="1:12" s="54" customFormat="1" x14ac:dyDescent="0.25">
      <c r="A160" s="173"/>
      <c r="B160" s="93"/>
      <c r="C160" s="173"/>
      <c r="D160" s="173"/>
      <c r="E160" s="173"/>
      <c r="F160" s="173"/>
      <c r="G160" s="90" t="s">
        <v>22</v>
      </c>
      <c r="H160" s="215" t="s">
        <v>23</v>
      </c>
      <c r="I160" s="216"/>
      <c r="J160" s="216"/>
      <c r="K160" s="217"/>
      <c r="L160" s="53"/>
    </row>
    <row r="161" spans="1:51" s="54" customFormat="1" x14ac:dyDescent="0.25">
      <c r="A161" s="173"/>
      <c r="B161" s="93"/>
      <c r="C161" s="173"/>
      <c r="D161" s="173"/>
      <c r="E161" s="173"/>
      <c r="F161" s="173"/>
      <c r="G161" s="90">
        <v>1114</v>
      </c>
      <c r="H161" s="85" t="s">
        <v>80</v>
      </c>
      <c r="I161" s="102">
        <v>4600</v>
      </c>
      <c r="J161" s="102">
        <v>4850</v>
      </c>
      <c r="K161" s="102">
        <v>5150</v>
      </c>
      <c r="L161" s="53"/>
    </row>
    <row r="162" spans="1:51" s="54" customFormat="1" x14ac:dyDescent="0.25">
      <c r="A162" s="173"/>
      <c r="B162" s="93"/>
      <c r="C162" s="173"/>
      <c r="D162" s="173"/>
      <c r="E162" s="173"/>
      <c r="F162" s="173"/>
      <c r="G162" s="90" t="s">
        <v>12</v>
      </c>
      <c r="H162" s="215" t="s">
        <v>51</v>
      </c>
      <c r="I162" s="216"/>
      <c r="J162" s="216"/>
      <c r="K162" s="217"/>
      <c r="L162" s="53"/>
    </row>
    <row r="163" spans="1:51" s="54" customFormat="1" x14ac:dyDescent="0.25">
      <c r="A163" s="173"/>
      <c r="B163" s="93"/>
      <c r="C163" s="173"/>
      <c r="D163" s="173"/>
      <c r="E163" s="173"/>
      <c r="F163" s="173"/>
      <c r="G163" s="90">
        <v>1173</v>
      </c>
      <c r="H163" s="85" t="s">
        <v>72</v>
      </c>
      <c r="I163" s="103">
        <f>I159/I161*1000</f>
        <v>242.17391304347828</v>
      </c>
      <c r="J163" s="103">
        <f>J159/J161*1000</f>
        <v>241.86432989690721</v>
      </c>
      <c r="K163" s="103">
        <f>K159/K161*1000</f>
        <v>239.84466019417476</v>
      </c>
      <c r="L163" s="53"/>
    </row>
    <row r="164" spans="1:51" s="54" customFormat="1" x14ac:dyDescent="0.25">
      <c r="A164" s="173"/>
      <c r="B164" s="93"/>
      <c r="C164" s="173"/>
      <c r="D164" s="173"/>
      <c r="E164" s="173"/>
      <c r="F164" s="173"/>
      <c r="G164" s="90" t="s">
        <v>13</v>
      </c>
      <c r="H164" s="215" t="s">
        <v>36</v>
      </c>
      <c r="I164" s="216"/>
      <c r="J164" s="216"/>
      <c r="K164" s="217"/>
      <c r="L164" s="53"/>
    </row>
    <row r="165" spans="1:51" s="54" customFormat="1" x14ac:dyDescent="0.25">
      <c r="A165" s="173"/>
      <c r="B165" s="93"/>
      <c r="C165" s="183"/>
      <c r="D165" s="183"/>
      <c r="E165" s="183"/>
      <c r="F165" s="183"/>
      <c r="G165" s="90">
        <v>1235.2</v>
      </c>
      <c r="H165" s="104" t="s">
        <v>170</v>
      </c>
      <c r="I165" s="102">
        <v>100</v>
      </c>
      <c r="J165" s="102">
        <v>105.4</v>
      </c>
      <c r="K165" s="102">
        <v>106.2</v>
      </c>
      <c r="L165" s="53"/>
    </row>
    <row r="166" spans="1:51" s="56" customFormat="1" ht="27" customHeight="1" x14ac:dyDescent="0.35">
      <c r="A166" s="173"/>
      <c r="B166" s="93"/>
      <c r="C166" s="234" t="s">
        <v>144</v>
      </c>
      <c r="D166" s="172">
        <v>2023</v>
      </c>
      <c r="E166" s="172" t="s">
        <v>81</v>
      </c>
      <c r="F166" s="172" t="s">
        <v>28</v>
      </c>
      <c r="G166" s="88" t="s">
        <v>29</v>
      </c>
      <c r="H166" s="212" t="s">
        <v>30</v>
      </c>
      <c r="I166" s="213"/>
      <c r="J166" s="213"/>
      <c r="K166" s="214"/>
      <c r="L166" s="31"/>
      <c r="M166" s="31"/>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row>
    <row r="167" spans="1:51" s="43" customFormat="1" ht="21" customHeight="1" x14ac:dyDescent="0.35">
      <c r="A167" s="173"/>
      <c r="B167" s="93"/>
      <c r="C167" s="235"/>
      <c r="D167" s="173"/>
      <c r="E167" s="173"/>
      <c r="F167" s="173"/>
      <c r="G167" s="88">
        <f>G169+G171+G173</f>
        <v>70.599999999999994</v>
      </c>
      <c r="H167" s="85" t="s">
        <v>158</v>
      </c>
      <c r="I167" s="110"/>
      <c r="J167" s="103">
        <v>70.599999999999994</v>
      </c>
      <c r="K167" s="110"/>
      <c r="L167" s="207"/>
      <c r="M167" s="208"/>
      <c r="N167" s="208"/>
      <c r="O167" s="208"/>
      <c r="P167" s="208"/>
      <c r="Q167" s="208"/>
    </row>
    <row r="168" spans="1:51" s="43" customFormat="1" ht="26.25" customHeight="1" x14ac:dyDescent="0.35">
      <c r="A168" s="173"/>
      <c r="B168" s="93"/>
      <c r="C168" s="235"/>
      <c r="D168" s="173"/>
      <c r="E168" s="173"/>
      <c r="F168" s="173"/>
      <c r="G168" s="88"/>
      <c r="H168" s="176" t="s">
        <v>35</v>
      </c>
      <c r="I168" s="177"/>
      <c r="J168" s="177"/>
      <c r="K168" s="178"/>
      <c r="L168" s="8"/>
      <c r="M168" s="8"/>
    </row>
    <row r="169" spans="1:51" s="43" customFormat="1" x14ac:dyDescent="0.35">
      <c r="A169" s="173"/>
      <c r="B169" s="93"/>
      <c r="C169" s="235"/>
      <c r="D169" s="173"/>
      <c r="E169" s="173"/>
      <c r="F169" s="173"/>
      <c r="G169" s="88"/>
      <c r="H169" s="85" t="s">
        <v>171</v>
      </c>
      <c r="I169" s="111"/>
      <c r="J169" s="111">
        <v>12000</v>
      </c>
      <c r="K169" s="111"/>
      <c r="L169" s="8"/>
      <c r="M169" s="8"/>
    </row>
    <row r="170" spans="1:51" s="43" customFormat="1" x14ac:dyDescent="0.35">
      <c r="A170" s="173"/>
      <c r="B170" s="93"/>
      <c r="C170" s="235"/>
      <c r="D170" s="173"/>
      <c r="E170" s="173"/>
      <c r="F170" s="173"/>
      <c r="G170" s="88" t="s">
        <v>12</v>
      </c>
      <c r="H170" s="176" t="s">
        <v>51</v>
      </c>
      <c r="I170" s="177"/>
      <c r="J170" s="177"/>
      <c r="K170" s="178"/>
      <c r="L170" s="8"/>
      <c r="M170" s="8"/>
    </row>
    <row r="171" spans="1:51" s="55" customFormat="1" ht="29.25" customHeight="1" x14ac:dyDescent="0.35">
      <c r="A171" s="173"/>
      <c r="B171" s="93"/>
      <c r="C171" s="235"/>
      <c r="D171" s="173"/>
      <c r="E171" s="173"/>
      <c r="F171" s="173"/>
      <c r="G171" s="88">
        <v>70.599999999999994</v>
      </c>
      <c r="H171" s="85" t="s">
        <v>72</v>
      </c>
      <c r="I171" s="112"/>
      <c r="J171" s="110">
        <v>5.88</v>
      </c>
      <c r="K171" s="112"/>
      <c r="L171" s="31"/>
      <c r="M171" s="31"/>
    </row>
    <row r="172" spans="1:51" s="55" customFormat="1" ht="27.75" customHeight="1" x14ac:dyDescent="0.35">
      <c r="A172" s="173"/>
      <c r="B172" s="93"/>
      <c r="C172" s="235"/>
      <c r="D172" s="173"/>
      <c r="E172" s="173"/>
      <c r="F172" s="173"/>
      <c r="G172" s="90"/>
      <c r="H172" s="176" t="s">
        <v>36</v>
      </c>
      <c r="I172" s="177"/>
      <c r="J172" s="177"/>
      <c r="K172" s="178"/>
      <c r="L172" s="31"/>
      <c r="M172" s="31"/>
    </row>
    <row r="173" spans="1:51" s="43" customFormat="1" x14ac:dyDescent="0.35">
      <c r="A173" s="173"/>
      <c r="B173" s="93"/>
      <c r="C173" s="236"/>
      <c r="D173" s="183"/>
      <c r="E173" s="183"/>
      <c r="F173" s="183"/>
      <c r="G173" s="90"/>
      <c r="H173" s="85" t="s">
        <v>162</v>
      </c>
      <c r="I173" s="102"/>
      <c r="J173" s="102">
        <v>100</v>
      </c>
      <c r="K173" s="102"/>
      <c r="L173" s="8"/>
      <c r="M173" s="8"/>
    </row>
    <row r="174" spans="1:51" s="43" customFormat="1" ht="40.35" customHeight="1" x14ac:dyDescent="0.35">
      <c r="A174" s="173"/>
      <c r="B174" s="93"/>
      <c r="C174" s="172" t="s">
        <v>145</v>
      </c>
      <c r="D174" s="172" t="s">
        <v>53</v>
      </c>
      <c r="E174" s="172" t="s">
        <v>75</v>
      </c>
      <c r="F174" s="172" t="s">
        <v>28</v>
      </c>
      <c r="G174" s="88" t="s">
        <v>29</v>
      </c>
      <c r="H174" s="212" t="s">
        <v>30</v>
      </c>
      <c r="I174" s="213"/>
      <c r="J174" s="213"/>
      <c r="K174" s="214"/>
      <c r="L174" s="8"/>
      <c r="M174" s="8"/>
    </row>
    <row r="175" spans="1:51" s="43" customFormat="1" ht="38.65" customHeight="1" x14ac:dyDescent="0.35">
      <c r="A175" s="173"/>
      <c r="B175" s="93"/>
      <c r="C175" s="173"/>
      <c r="D175" s="173"/>
      <c r="E175" s="173"/>
      <c r="F175" s="173"/>
      <c r="G175" s="88">
        <f>G177+G179+G181</f>
        <v>300</v>
      </c>
      <c r="H175" s="95" t="s">
        <v>172</v>
      </c>
      <c r="I175" s="103">
        <v>100</v>
      </c>
      <c r="J175" s="103">
        <v>100</v>
      </c>
      <c r="K175" s="103">
        <v>100</v>
      </c>
      <c r="L175" s="8"/>
      <c r="M175" s="8"/>
    </row>
    <row r="176" spans="1:51" s="43" customFormat="1" x14ac:dyDescent="0.35">
      <c r="A176" s="173"/>
      <c r="B176" s="93"/>
      <c r="C176" s="173"/>
      <c r="D176" s="173"/>
      <c r="E176" s="173"/>
      <c r="F176" s="173"/>
      <c r="G176" s="88" t="s">
        <v>22</v>
      </c>
      <c r="H176" s="176" t="s">
        <v>23</v>
      </c>
      <c r="I176" s="177"/>
      <c r="J176" s="177"/>
      <c r="K176" s="178"/>
      <c r="L176" s="8"/>
      <c r="M176" s="8"/>
    </row>
    <row r="177" spans="1:13" s="43" customFormat="1" x14ac:dyDescent="0.35">
      <c r="A177" s="173"/>
      <c r="B177" s="93"/>
      <c r="C177" s="173"/>
      <c r="D177" s="173"/>
      <c r="E177" s="173"/>
      <c r="F177" s="173"/>
      <c r="G177" s="88">
        <v>100</v>
      </c>
      <c r="H177" s="85" t="s">
        <v>82</v>
      </c>
      <c r="I177" s="102">
        <v>20</v>
      </c>
      <c r="J177" s="102">
        <v>20</v>
      </c>
      <c r="K177" s="102">
        <v>20</v>
      </c>
      <c r="L177" s="8"/>
      <c r="M177" s="8"/>
    </row>
    <row r="178" spans="1:13" s="43" customFormat="1" x14ac:dyDescent="0.35">
      <c r="A178" s="173"/>
      <c r="B178" s="93"/>
      <c r="C178" s="173"/>
      <c r="D178" s="173"/>
      <c r="E178" s="173"/>
      <c r="F178" s="173"/>
      <c r="G178" s="88" t="s">
        <v>12</v>
      </c>
      <c r="H178" s="176" t="s">
        <v>24</v>
      </c>
      <c r="I178" s="177"/>
      <c r="J178" s="177"/>
      <c r="K178" s="178"/>
      <c r="L178" s="8"/>
      <c r="M178" s="8"/>
    </row>
    <row r="179" spans="1:13" s="58" customFormat="1" ht="21" customHeight="1" x14ac:dyDescent="0.35">
      <c r="A179" s="173"/>
      <c r="B179" s="93"/>
      <c r="C179" s="173"/>
      <c r="D179" s="173"/>
      <c r="E179" s="173"/>
      <c r="F179" s="173"/>
      <c r="G179" s="88">
        <v>100</v>
      </c>
      <c r="H179" s="85" t="s">
        <v>60</v>
      </c>
      <c r="I179" s="103">
        <v>5000</v>
      </c>
      <c r="J179" s="103">
        <v>5000</v>
      </c>
      <c r="K179" s="103">
        <v>5000</v>
      </c>
      <c r="L179" s="57"/>
      <c r="M179" s="57"/>
    </row>
    <row r="180" spans="1:13" s="58" customFormat="1" ht="49.35" customHeight="1" x14ac:dyDescent="0.35">
      <c r="A180" s="173"/>
      <c r="B180" s="93"/>
      <c r="C180" s="173"/>
      <c r="D180" s="173"/>
      <c r="E180" s="173"/>
      <c r="F180" s="173"/>
      <c r="G180" s="90" t="s">
        <v>13</v>
      </c>
      <c r="H180" s="176" t="s">
        <v>26</v>
      </c>
      <c r="I180" s="177"/>
      <c r="J180" s="177"/>
      <c r="K180" s="178"/>
      <c r="L180" s="57"/>
      <c r="M180" s="57"/>
    </row>
    <row r="181" spans="1:13" s="58" customFormat="1" ht="56.1" customHeight="1" x14ac:dyDescent="0.35">
      <c r="A181" s="173"/>
      <c r="B181" s="99"/>
      <c r="C181" s="183"/>
      <c r="D181" s="183"/>
      <c r="E181" s="183"/>
      <c r="F181" s="183"/>
      <c r="G181" s="90">
        <v>100</v>
      </c>
      <c r="H181" s="85" t="s">
        <v>162</v>
      </c>
      <c r="I181" s="102">
        <v>100</v>
      </c>
      <c r="J181" s="102">
        <v>100</v>
      </c>
      <c r="K181" s="102">
        <v>100</v>
      </c>
      <c r="L181" s="57"/>
      <c r="M181" s="57"/>
    </row>
    <row r="182" spans="1:13" s="58" customFormat="1" ht="43.35" customHeight="1" x14ac:dyDescent="0.35">
      <c r="A182" s="173"/>
      <c r="B182" s="180" t="s">
        <v>83</v>
      </c>
      <c r="C182" s="181"/>
      <c r="D182" s="181"/>
      <c r="E182" s="181"/>
      <c r="F182" s="181"/>
      <c r="G182" s="181"/>
      <c r="H182" s="181"/>
      <c r="I182" s="181"/>
      <c r="J182" s="181"/>
      <c r="K182" s="181"/>
      <c r="L182" s="57"/>
      <c r="M182" s="57"/>
    </row>
    <row r="183" spans="1:13" s="58" customFormat="1" ht="21" customHeight="1" x14ac:dyDescent="0.35">
      <c r="A183" s="173"/>
      <c r="B183" s="173" t="s">
        <v>16</v>
      </c>
      <c r="C183" s="172" t="s">
        <v>84</v>
      </c>
      <c r="D183" s="172" t="s">
        <v>17</v>
      </c>
      <c r="E183" s="172" t="s">
        <v>189</v>
      </c>
      <c r="F183" s="172" t="s">
        <v>28</v>
      </c>
      <c r="G183" s="113" t="s">
        <v>29</v>
      </c>
      <c r="H183" s="209" t="s">
        <v>20</v>
      </c>
      <c r="I183" s="210"/>
      <c r="J183" s="210"/>
      <c r="K183" s="211"/>
      <c r="L183" s="57"/>
      <c r="M183" s="57"/>
    </row>
    <row r="184" spans="1:13" s="58" customFormat="1" ht="83.25" customHeight="1" x14ac:dyDescent="0.35">
      <c r="A184" s="173"/>
      <c r="B184" s="173"/>
      <c r="C184" s="173"/>
      <c r="D184" s="173"/>
      <c r="E184" s="173"/>
      <c r="F184" s="173"/>
      <c r="G184" s="202">
        <v>56256.3</v>
      </c>
      <c r="H184" s="95" t="s">
        <v>85</v>
      </c>
      <c r="I184" s="88">
        <v>22246.7</v>
      </c>
      <c r="J184" s="106">
        <v>16565.8</v>
      </c>
      <c r="K184" s="106">
        <v>17443.8</v>
      </c>
      <c r="L184" s="57"/>
      <c r="M184" s="57"/>
    </row>
    <row r="185" spans="1:13" s="58" customFormat="1" ht="56.1" customHeight="1" x14ac:dyDescent="0.35">
      <c r="A185" s="173"/>
      <c r="B185" s="173"/>
      <c r="C185" s="173"/>
      <c r="D185" s="173"/>
      <c r="E185" s="173"/>
      <c r="F185" s="173"/>
      <c r="G185" s="203"/>
      <c r="H185" s="95" t="s">
        <v>86</v>
      </c>
      <c r="I185" s="114">
        <v>59</v>
      </c>
      <c r="J185" s="114">
        <v>59</v>
      </c>
      <c r="K185" s="114">
        <v>59</v>
      </c>
      <c r="L185" s="57"/>
      <c r="M185" s="57"/>
    </row>
    <row r="186" spans="1:13" s="58" customFormat="1" ht="60" customHeight="1" x14ac:dyDescent="0.35">
      <c r="A186" s="173"/>
      <c r="B186" s="173"/>
      <c r="C186" s="173"/>
      <c r="D186" s="173"/>
      <c r="E186" s="173"/>
      <c r="F186" s="173"/>
      <c r="G186" s="88" t="s">
        <v>22</v>
      </c>
      <c r="H186" s="179" t="s">
        <v>23</v>
      </c>
      <c r="I186" s="179"/>
      <c r="J186" s="179"/>
      <c r="K186" s="179"/>
      <c r="L186" s="57"/>
      <c r="M186" s="57"/>
    </row>
    <row r="187" spans="1:13" s="58" customFormat="1" ht="56.25" x14ac:dyDescent="0.35">
      <c r="A187" s="173"/>
      <c r="B187" s="173"/>
      <c r="C187" s="173"/>
      <c r="D187" s="173"/>
      <c r="E187" s="173"/>
      <c r="F187" s="173"/>
      <c r="G187" s="115">
        <v>22246.7</v>
      </c>
      <c r="H187" s="95" t="s">
        <v>179</v>
      </c>
      <c r="I187" s="114">
        <v>1700</v>
      </c>
      <c r="J187" s="114">
        <v>2000</v>
      </c>
      <c r="K187" s="114">
        <v>2200</v>
      </c>
      <c r="L187" s="57"/>
      <c r="M187" s="57"/>
    </row>
    <row r="188" spans="1:13" s="58" customFormat="1" ht="75" customHeight="1" x14ac:dyDescent="0.35">
      <c r="A188" s="173"/>
      <c r="B188" s="173"/>
      <c r="C188" s="173"/>
      <c r="D188" s="173"/>
      <c r="E188" s="173"/>
      <c r="F188" s="173"/>
      <c r="G188" s="116"/>
      <c r="H188" s="95" t="s">
        <v>87</v>
      </c>
      <c r="I188" s="114">
        <v>1100</v>
      </c>
      <c r="J188" s="114">
        <v>1200</v>
      </c>
      <c r="K188" s="114">
        <v>1300</v>
      </c>
      <c r="L188" s="57"/>
      <c r="M188" s="57"/>
    </row>
    <row r="189" spans="1:13" s="58" customFormat="1" ht="41.65" customHeight="1" x14ac:dyDescent="0.35">
      <c r="A189" s="173"/>
      <c r="B189" s="173"/>
      <c r="C189" s="173"/>
      <c r="D189" s="173"/>
      <c r="E189" s="173"/>
      <c r="F189" s="173"/>
      <c r="G189" s="88" t="s">
        <v>12</v>
      </c>
      <c r="H189" s="179" t="s">
        <v>24</v>
      </c>
      <c r="I189" s="179"/>
      <c r="J189" s="179"/>
      <c r="K189" s="179"/>
      <c r="L189" s="57"/>
      <c r="M189" s="57"/>
    </row>
    <row r="190" spans="1:13" s="58" customFormat="1" ht="73.5" customHeight="1" x14ac:dyDescent="0.35">
      <c r="A190" s="173"/>
      <c r="B190" s="173"/>
      <c r="C190" s="173"/>
      <c r="D190" s="173"/>
      <c r="E190" s="173"/>
      <c r="F190" s="173"/>
      <c r="G190" s="202">
        <v>16565.8</v>
      </c>
      <c r="H190" s="168" t="s">
        <v>180</v>
      </c>
      <c r="I190" s="96">
        <f>I184/I187*1000</f>
        <v>13086.294117647059</v>
      </c>
      <c r="J190" s="96">
        <f>J184/J187*1000</f>
        <v>8282.9</v>
      </c>
      <c r="K190" s="96">
        <f>K184/K187*1000</f>
        <v>7928.9999999999991</v>
      </c>
      <c r="L190" s="57"/>
      <c r="M190" s="57"/>
    </row>
    <row r="191" spans="1:13" s="58" customFormat="1" ht="56.25" x14ac:dyDescent="0.35">
      <c r="A191" s="173"/>
      <c r="B191" s="173"/>
      <c r="C191" s="173"/>
      <c r="D191" s="173"/>
      <c r="E191" s="173"/>
      <c r="F191" s="173"/>
      <c r="G191" s="203"/>
      <c r="H191" s="95" t="s">
        <v>88</v>
      </c>
      <c r="I191" s="96">
        <f>I184/I188*1000</f>
        <v>20224.272727272728</v>
      </c>
      <c r="J191" s="96">
        <v>13804.8</v>
      </c>
      <c r="K191" s="96">
        <v>13418.3</v>
      </c>
      <c r="L191" s="57"/>
      <c r="M191" s="57"/>
    </row>
    <row r="192" spans="1:13" s="58" customFormat="1" x14ac:dyDescent="0.35">
      <c r="A192" s="173"/>
      <c r="B192" s="173"/>
      <c r="C192" s="173"/>
      <c r="D192" s="173"/>
      <c r="E192" s="173"/>
      <c r="F192" s="173"/>
      <c r="G192" s="90" t="s">
        <v>13</v>
      </c>
      <c r="H192" s="179" t="s">
        <v>36</v>
      </c>
      <c r="I192" s="179"/>
      <c r="J192" s="179"/>
      <c r="K192" s="179"/>
      <c r="L192" s="57"/>
      <c r="M192" s="57"/>
    </row>
    <row r="193" spans="1:14" s="43" customFormat="1" ht="65.650000000000006" customHeight="1" x14ac:dyDescent="0.35">
      <c r="A193" s="173"/>
      <c r="B193" s="173"/>
      <c r="C193" s="173"/>
      <c r="D193" s="173"/>
      <c r="E193" s="173"/>
      <c r="F193" s="173"/>
      <c r="G193" s="202">
        <v>17443.8</v>
      </c>
      <c r="H193" s="168" t="s">
        <v>181</v>
      </c>
      <c r="I193" s="97">
        <v>100</v>
      </c>
      <c r="J193" s="97">
        <v>118</v>
      </c>
      <c r="K193" s="97">
        <v>110</v>
      </c>
      <c r="L193" s="208"/>
      <c r="M193" s="208"/>
      <c r="N193" s="208"/>
    </row>
    <row r="194" spans="1:14" s="43" customFormat="1" ht="56.25" x14ac:dyDescent="0.3">
      <c r="A194" s="173"/>
      <c r="B194" s="173"/>
      <c r="C194" s="183"/>
      <c r="D194" s="183"/>
      <c r="E194" s="183"/>
      <c r="F194" s="183"/>
      <c r="G194" s="203"/>
      <c r="H194" s="95" t="s">
        <v>89</v>
      </c>
      <c r="I194" s="97">
        <v>100</v>
      </c>
      <c r="J194" s="97">
        <v>109</v>
      </c>
      <c r="K194" s="97">
        <v>108</v>
      </c>
      <c r="L194" s="43" t="s">
        <v>99</v>
      </c>
    </row>
    <row r="195" spans="1:14" s="43" customFormat="1" ht="18" customHeight="1" x14ac:dyDescent="0.3">
      <c r="A195" s="173"/>
      <c r="B195" s="173"/>
      <c r="C195" s="172" t="s">
        <v>191</v>
      </c>
      <c r="D195" s="175" t="s">
        <v>17</v>
      </c>
      <c r="E195" s="172" t="s">
        <v>190</v>
      </c>
      <c r="F195" s="172" t="s">
        <v>28</v>
      </c>
      <c r="G195" s="88" t="s">
        <v>29</v>
      </c>
      <c r="H195" s="237" t="s">
        <v>20</v>
      </c>
      <c r="I195" s="238"/>
      <c r="J195" s="238"/>
      <c r="K195" s="239"/>
    </row>
    <row r="196" spans="1:14" s="43" customFormat="1" ht="73.5" customHeight="1" x14ac:dyDescent="0.35">
      <c r="A196" s="173"/>
      <c r="B196" s="173"/>
      <c r="C196" s="173"/>
      <c r="D196" s="175"/>
      <c r="E196" s="173"/>
      <c r="F196" s="173"/>
      <c r="G196" s="202">
        <v>24747.5</v>
      </c>
      <c r="H196" s="133" t="s">
        <v>173</v>
      </c>
      <c r="I196" s="86">
        <v>2801.1</v>
      </c>
      <c r="J196" s="103">
        <v>8944.6</v>
      </c>
      <c r="K196" s="103">
        <v>9418.6</v>
      </c>
      <c r="L196" s="8"/>
      <c r="M196" s="8"/>
    </row>
    <row r="197" spans="1:14" s="43" customFormat="1" ht="84" customHeight="1" x14ac:dyDescent="0.35">
      <c r="A197" s="173"/>
      <c r="B197" s="173"/>
      <c r="C197" s="173"/>
      <c r="D197" s="175"/>
      <c r="E197" s="173"/>
      <c r="F197" s="173"/>
      <c r="G197" s="240"/>
      <c r="H197" s="117" t="s">
        <v>90</v>
      </c>
      <c r="I197" s="86">
        <v>1051.4000000000001</v>
      </c>
      <c r="J197" s="103">
        <v>1080.5999999999999</v>
      </c>
      <c r="K197" s="103">
        <v>1137.9000000000001</v>
      </c>
      <c r="L197" s="8"/>
      <c r="M197" s="8"/>
    </row>
    <row r="198" spans="1:14" s="43" customFormat="1" ht="74.25" customHeight="1" x14ac:dyDescent="0.35">
      <c r="A198" s="173"/>
      <c r="B198" s="173"/>
      <c r="C198" s="173"/>
      <c r="D198" s="175"/>
      <c r="E198" s="173"/>
      <c r="F198" s="173"/>
      <c r="G198" s="203"/>
      <c r="H198" s="117" t="s">
        <v>91</v>
      </c>
      <c r="I198" s="87"/>
      <c r="J198" s="103">
        <v>152.6</v>
      </c>
      <c r="K198" s="103">
        <v>160.69999999999999</v>
      </c>
      <c r="L198" s="8"/>
      <c r="M198" s="8"/>
    </row>
    <row r="199" spans="1:14" s="43" customFormat="1" ht="19.350000000000001" customHeight="1" x14ac:dyDescent="0.35">
      <c r="A199" s="173"/>
      <c r="B199" s="173"/>
      <c r="C199" s="173"/>
      <c r="D199" s="175"/>
      <c r="E199" s="173"/>
      <c r="F199" s="173"/>
      <c r="G199" s="88" t="s">
        <v>22</v>
      </c>
      <c r="H199" s="176" t="s">
        <v>35</v>
      </c>
      <c r="I199" s="177"/>
      <c r="J199" s="177"/>
      <c r="K199" s="178"/>
      <c r="L199" s="8"/>
      <c r="M199" s="8"/>
    </row>
    <row r="200" spans="1:14" s="43" customFormat="1" ht="62.25" customHeight="1" x14ac:dyDescent="0.35">
      <c r="A200" s="173"/>
      <c r="B200" s="173"/>
      <c r="C200" s="173"/>
      <c r="D200" s="175"/>
      <c r="E200" s="173"/>
      <c r="F200" s="173"/>
      <c r="G200" s="202">
        <v>3852.5</v>
      </c>
      <c r="H200" s="85" t="s">
        <v>92</v>
      </c>
      <c r="I200" s="114">
        <v>1100</v>
      </c>
      <c r="J200" s="114">
        <v>1200</v>
      </c>
      <c r="K200" s="114">
        <v>1300</v>
      </c>
      <c r="L200" s="8"/>
      <c r="M200" s="8"/>
    </row>
    <row r="201" spans="1:14" s="43" customFormat="1" ht="75" x14ac:dyDescent="0.35">
      <c r="A201" s="173"/>
      <c r="B201" s="173"/>
      <c r="C201" s="173"/>
      <c r="D201" s="175"/>
      <c r="E201" s="173"/>
      <c r="F201" s="173"/>
      <c r="G201" s="240"/>
      <c r="H201" s="95" t="s">
        <v>93</v>
      </c>
      <c r="I201" s="114">
        <v>245</v>
      </c>
      <c r="J201" s="114">
        <v>260</v>
      </c>
      <c r="K201" s="114">
        <v>275</v>
      </c>
      <c r="L201" s="8"/>
      <c r="M201" s="8"/>
    </row>
    <row r="202" spans="1:14" s="43" customFormat="1" ht="73.5" customHeight="1" x14ac:dyDescent="0.35">
      <c r="A202" s="173"/>
      <c r="B202" s="173"/>
      <c r="C202" s="173"/>
      <c r="D202" s="175"/>
      <c r="E202" s="173"/>
      <c r="F202" s="173"/>
      <c r="G202" s="203"/>
      <c r="H202" s="95" t="s">
        <v>182</v>
      </c>
      <c r="I202" s="114"/>
      <c r="J202" s="114">
        <v>70</v>
      </c>
      <c r="K202" s="114">
        <v>75</v>
      </c>
      <c r="L202" s="8"/>
      <c r="M202" s="8"/>
    </row>
    <row r="203" spans="1:14" s="43" customFormat="1" ht="20.65" customHeight="1" x14ac:dyDescent="0.35">
      <c r="A203" s="173"/>
      <c r="B203" s="173"/>
      <c r="C203" s="173"/>
      <c r="D203" s="175"/>
      <c r="E203" s="173"/>
      <c r="F203" s="173"/>
      <c r="G203" s="88" t="s">
        <v>12</v>
      </c>
      <c r="H203" s="176" t="s">
        <v>24</v>
      </c>
      <c r="I203" s="177"/>
      <c r="J203" s="177"/>
      <c r="K203" s="178"/>
      <c r="L203" s="8"/>
      <c r="M203" s="8"/>
    </row>
    <row r="204" spans="1:14" s="55" customFormat="1" ht="60" customHeight="1" x14ac:dyDescent="0.35">
      <c r="A204" s="173"/>
      <c r="B204" s="173"/>
      <c r="C204" s="173"/>
      <c r="D204" s="175"/>
      <c r="E204" s="173"/>
      <c r="F204" s="173"/>
      <c r="G204" s="202">
        <v>10177.799999999999</v>
      </c>
      <c r="H204" s="85" t="s">
        <v>94</v>
      </c>
      <c r="I204" s="86">
        <f>I196/I200*1000</f>
        <v>2546.4545454545455</v>
      </c>
      <c r="J204" s="86">
        <f>J196/J200*1000</f>
        <v>7453.8333333333339</v>
      </c>
      <c r="K204" s="86">
        <f>K196/K200*1000</f>
        <v>7245.0769230769238</v>
      </c>
      <c r="L204" s="31"/>
      <c r="M204" s="31"/>
    </row>
    <row r="205" spans="1:14" s="43" customFormat="1" ht="44.1" customHeight="1" x14ac:dyDescent="0.35">
      <c r="A205" s="173"/>
      <c r="B205" s="173"/>
      <c r="C205" s="173"/>
      <c r="D205" s="175"/>
      <c r="E205" s="173"/>
      <c r="F205" s="173"/>
      <c r="G205" s="240"/>
      <c r="H205" s="85" t="s">
        <v>95</v>
      </c>
      <c r="I205" s="86">
        <f>I197/I201*1000</f>
        <v>4291.4285714285716</v>
      </c>
      <c r="J205" s="86">
        <f t="shared" ref="J205:K206" si="1">J197/J201*1000</f>
        <v>4156.1538461538457</v>
      </c>
      <c r="K205" s="86">
        <f t="shared" si="1"/>
        <v>4137.818181818182</v>
      </c>
      <c r="L205" s="8"/>
      <c r="M205" s="8"/>
    </row>
    <row r="206" spans="1:14" s="60" customFormat="1" ht="43.5" customHeight="1" x14ac:dyDescent="0.35">
      <c r="A206" s="173"/>
      <c r="B206" s="173"/>
      <c r="C206" s="173"/>
      <c r="D206" s="175"/>
      <c r="E206" s="173"/>
      <c r="F206" s="173"/>
      <c r="G206" s="203"/>
      <c r="H206" s="85" t="s">
        <v>96</v>
      </c>
      <c r="I206" s="165"/>
      <c r="J206" s="86">
        <f t="shared" si="1"/>
        <v>2179.9999999999995</v>
      </c>
      <c r="K206" s="86">
        <v>2142.6999999999998</v>
      </c>
      <c r="L206" s="57"/>
      <c r="M206" s="59"/>
    </row>
    <row r="207" spans="1:14" s="60" customFormat="1" x14ac:dyDescent="0.35">
      <c r="A207" s="173"/>
      <c r="B207" s="173"/>
      <c r="C207" s="173"/>
      <c r="D207" s="175"/>
      <c r="E207" s="173"/>
      <c r="F207" s="173"/>
      <c r="G207" s="90" t="s">
        <v>13</v>
      </c>
      <c r="H207" s="179" t="s">
        <v>36</v>
      </c>
      <c r="I207" s="179"/>
      <c r="J207" s="179"/>
      <c r="K207" s="179"/>
      <c r="L207" s="57"/>
      <c r="M207" s="59"/>
    </row>
    <row r="208" spans="1:14" s="60" customFormat="1" ht="45" customHeight="1" x14ac:dyDescent="0.35">
      <c r="A208" s="173"/>
      <c r="B208" s="173"/>
      <c r="C208" s="183"/>
      <c r="D208" s="175"/>
      <c r="E208" s="183"/>
      <c r="F208" s="183"/>
      <c r="G208" s="90">
        <v>10717.2</v>
      </c>
      <c r="H208" s="85" t="s">
        <v>157</v>
      </c>
      <c r="I208" s="81">
        <v>100</v>
      </c>
      <c r="J208" s="81">
        <v>109</v>
      </c>
      <c r="K208" s="81">
        <v>108</v>
      </c>
      <c r="L208" s="57"/>
      <c r="M208" s="59"/>
    </row>
    <row r="209" spans="1:13" s="60" customFormat="1" ht="21" customHeight="1" x14ac:dyDescent="0.35">
      <c r="A209" s="173"/>
      <c r="B209" s="173"/>
      <c r="C209" s="172" t="s">
        <v>146</v>
      </c>
      <c r="D209" s="175" t="s">
        <v>17</v>
      </c>
      <c r="E209" s="175" t="s">
        <v>97</v>
      </c>
      <c r="F209" s="175" t="s">
        <v>28</v>
      </c>
      <c r="G209" s="88" t="s">
        <v>29</v>
      </c>
      <c r="H209" s="212" t="s">
        <v>30</v>
      </c>
      <c r="I209" s="213"/>
      <c r="J209" s="213"/>
      <c r="K209" s="214"/>
      <c r="L209" s="57"/>
      <c r="M209" s="59"/>
    </row>
    <row r="210" spans="1:13" s="60" customFormat="1" ht="63" customHeight="1" x14ac:dyDescent="0.35">
      <c r="A210" s="173"/>
      <c r="B210" s="173"/>
      <c r="C210" s="241"/>
      <c r="D210" s="175"/>
      <c r="E210" s="175"/>
      <c r="F210" s="243"/>
      <c r="G210" s="202">
        <f>G213+G216+G219</f>
        <v>300394.19999999995</v>
      </c>
      <c r="H210" s="95" t="s">
        <v>98</v>
      </c>
      <c r="I210" s="96">
        <v>93982.8</v>
      </c>
      <c r="J210" s="106">
        <v>100688.5</v>
      </c>
      <c r="K210" s="106">
        <v>105722.9</v>
      </c>
      <c r="L210" s="57"/>
      <c r="M210" s="59"/>
    </row>
    <row r="211" spans="1:13" s="60" customFormat="1" ht="31.15" customHeight="1" x14ac:dyDescent="0.35">
      <c r="A211" s="173"/>
      <c r="B211" s="173"/>
      <c r="C211" s="241"/>
      <c r="D211" s="175"/>
      <c r="E211" s="175"/>
      <c r="F211" s="243"/>
      <c r="G211" s="203"/>
      <c r="H211" s="95" t="s">
        <v>86</v>
      </c>
      <c r="I211" s="97">
        <v>496</v>
      </c>
      <c r="J211" s="97">
        <v>496</v>
      </c>
      <c r="K211" s="97">
        <v>496</v>
      </c>
      <c r="L211" s="57"/>
      <c r="M211" s="59"/>
    </row>
    <row r="212" spans="1:13" s="63" customFormat="1" x14ac:dyDescent="0.35">
      <c r="A212" s="173"/>
      <c r="B212" s="173"/>
      <c r="C212" s="241"/>
      <c r="D212" s="175"/>
      <c r="E212" s="175"/>
      <c r="F212" s="243"/>
      <c r="G212" s="88" t="s">
        <v>22</v>
      </c>
      <c r="H212" s="179" t="s">
        <v>35</v>
      </c>
      <c r="I212" s="179"/>
      <c r="J212" s="179"/>
      <c r="K212" s="179"/>
      <c r="L212" s="61"/>
      <c r="M212" s="62"/>
    </row>
    <row r="213" spans="1:13" s="63" customFormat="1" ht="56.25" x14ac:dyDescent="0.35">
      <c r="A213" s="173"/>
      <c r="B213" s="173"/>
      <c r="C213" s="241"/>
      <c r="D213" s="175"/>
      <c r="E213" s="175"/>
      <c r="F213" s="243"/>
      <c r="G213" s="202">
        <v>93982.8</v>
      </c>
      <c r="H213" s="95" t="s">
        <v>156</v>
      </c>
      <c r="I213" s="97">
        <v>20200</v>
      </c>
      <c r="J213" s="97">
        <v>20600</v>
      </c>
      <c r="K213" s="97">
        <v>21000</v>
      </c>
      <c r="L213" s="61"/>
      <c r="M213" s="62"/>
    </row>
    <row r="214" spans="1:13" s="63" customFormat="1" ht="43.5" customHeight="1" x14ac:dyDescent="0.35">
      <c r="A214" s="173"/>
      <c r="B214" s="173"/>
      <c r="C214" s="241"/>
      <c r="D214" s="175"/>
      <c r="E214" s="175"/>
      <c r="F214" s="243"/>
      <c r="G214" s="240"/>
      <c r="H214" s="95" t="s">
        <v>100</v>
      </c>
      <c r="I214" s="97">
        <v>11900</v>
      </c>
      <c r="J214" s="97">
        <v>12600</v>
      </c>
      <c r="K214" s="97">
        <v>13300</v>
      </c>
      <c r="L214" s="61"/>
      <c r="M214" s="62"/>
    </row>
    <row r="215" spans="1:13" s="66" customFormat="1" x14ac:dyDescent="0.35">
      <c r="A215" s="173"/>
      <c r="B215" s="173"/>
      <c r="C215" s="241"/>
      <c r="D215" s="175"/>
      <c r="E215" s="175"/>
      <c r="F215" s="243"/>
      <c r="G215" s="88" t="s">
        <v>12</v>
      </c>
      <c r="H215" s="179" t="s">
        <v>24</v>
      </c>
      <c r="I215" s="179"/>
      <c r="J215" s="179"/>
      <c r="K215" s="179"/>
      <c r="L215" s="64"/>
      <c r="M215" s="65"/>
    </row>
    <row r="216" spans="1:13" s="63" customFormat="1" ht="60.75" customHeight="1" x14ac:dyDescent="0.35">
      <c r="A216" s="173"/>
      <c r="B216" s="173"/>
      <c r="C216" s="241"/>
      <c r="D216" s="175"/>
      <c r="E216" s="175"/>
      <c r="F216" s="243"/>
      <c r="G216" s="202">
        <v>100688.5</v>
      </c>
      <c r="H216" s="95" t="s">
        <v>101</v>
      </c>
      <c r="I216" s="88">
        <f>I210/I213*1000</f>
        <v>4652.6138613861385</v>
      </c>
      <c r="J216" s="170">
        <f>J210/J213*1000</f>
        <v>4887.7912621359228</v>
      </c>
      <c r="K216" s="170">
        <f>K210/K213*1000</f>
        <v>5034.4238095238088</v>
      </c>
      <c r="L216" s="61"/>
      <c r="M216" s="62"/>
    </row>
    <row r="217" spans="1:13" s="63" customFormat="1" ht="42" customHeight="1" x14ac:dyDescent="0.35">
      <c r="A217" s="173"/>
      <c r="B217" s="173"/>
      <c r="C217" s="241"/>
      <c r="D217" s="175"/>
      <c r="E217" s="175"/>
      <c r="F217" s="243"/>
      <c r="G217" s="203"/>
      <c r="H217" s="95" t="s">
        <v>174</v>
      </c>
      <c r="I217" s="88">
        <f>I210/I214*1000</f>
        <v>7897.7142857142853</v>
      </c>
      <c r="J217" s="170">
        <f>J210/J214*1000</f>
        <v>7991.1507936507933</v>
      </c>
      <c r="K217" s="170">
        <f>K210/K214*1000</f>
        <v>7949.0902255639094</v>
      </c>
      <c r="L217" s="61"/>
      <c r="M217" s="62"/>
    </row>
    <row r="218" spans="1:13" s="63" customFormat="1" ht="32.1" customHeight="1" x14ac:dyDescent="0.35">
      <c r="A218" s="173"/>
      <c r="B218" s="173"/>
      <c r="C218" s="241"/>
      <c r="D218" s="175"/>
      <c r="E218" s="175"/>
      <c r="F218" s="243"/>
      <c r="G218" s="90" t="s">
        <v>13</v>
      </c>
      <c r="H218" s="179" t="s">
        <v>36</v>
      </c>
      <c r="I218" s="179"/>
      <c r="J218" s="179"/>
      <c r="K218" s="179"/>
      <c r="L218" s="61"/>
      <c r="M218" s="62"/>
    </row>
    <row r="219" spans="1:13" s="63" customFormat="1" x14ac:dyDescent="0.35">
      <c r="A219" s="173"/>
      <c r="B219" s="183"/>
      <c r="C219" s="242"/>
      <c r="D219" s="175"/>
      <c r="E219" s="175"/>
      <c r="F219" s="243"/>
      <c r="G219" s="90">
        <v>105722.9</v>
      </c>
      <c r="H219" s="95" t="s">
        <v>102</v>
      </c>
      <c r="I219" s="97">
        <v>100</v>
      </c>
      <c r="J219" s="97">
        <v>102</v>
      </c>
      <c r="K219" s="97">
        <v>102</v>
      </c>
      <c r="L219" s="61"/>
      <c r="M219" s="62"/>
    </row>
    <row r="220" spans="1:13" s="63" customFormat="1" x14ac:dyDescent="0.35">
      <c r="A220" s="173"/>
      <c r="B220" s="118"/>
      <c r="C220" s="119"/>
      <c r="D220" s="120"/>
      <c r="E220" s="120"/>
      <c r="F220" s="121"/>
      <c r="G220" s="122"/>
      <c r="H220" s="95" t="s">
        <v>103</v>
      </c>
      <c r="I220" s="123">
        <v>100</v>
      </c>
      <c r="J220" s="97">
        <v>105.9</v>
      </c>
      <c r="K220" s="123">
        <v>105.6</v>
      </c>
      <c r="L220" s="61"/>
      <c r="M220" s="62"/>
    </row>
    <row r="221" spans="1:13" s="63" customFormat="1" ht="38.1" customHeight="1" x14ac:dyDescent="0.35">
      <c r="A221" s="173"/>
      <c r="B221" s="180" t="s">
        <v>104</v>
      </c>
      <c r="C221" s="181"/>
      <c r="D221" s="181"/>
      <c r="E221" s="181"/>
      <c r="F221" s="181"/>
      <c r="G221" s="181"/>
      <c r="H221" s="181"/>
      <c r="I221" s="181"/>
      <c r="J221" s="181"/>
      <c r="K221" s="181"/>
      <c r="L221" s="61"/>
      <c r="M221" s="62"/>
    </row>
    <row r="222" spans="1:13" s="63" customFormat="1" ht="21" customHeight="1" x14ac:dyDescent="0.35">
      <c r="A222" s="173"/>
      <c r="B222" s="172" t="s">
        <v>105</v>
      </c>
      <c r="C222" s="172" t="s">
        <v>149</v>
      </c>
      <c r="D222" s="172" t="s">
        <v>151</v>
      </c>
      <c r="E222" s="172" t="s">
        <v>194</v>
      </c>
      <c r="F222" s="172" t="s">
        <v>18</v>
      </c>
      <c r="G222" s="88" t="s">
        <v>41</v>
      </c>
      <c r="H222" s="124" t="s">
        <v>20</v>
      </c>
      <c r="I222" s="125"/>
      <c r="J222" s="125"/>
      <c r="K222" s="126"/>
      <c r="L222" s="61"/>
      <c r="M222" s="62"/>
    </row>
    <row r="223" spans="1:13" s="63" customFormat="1" ht="21" customHeight="1" x14ac:dyDescent="0.35">
      <c r="A223" s="173"/>
      <c r="B223" s="173"/>
      <c r="C223" s="173"/>
      <c r="D223" s="173"/>
      <c r="E223" s="173"/>
      <c r="F223" s="173"/>
      <c r="G223" s="170">
        <f>G225+G228+G230</f>
        <v>6357.6</v>
      </c>
      <c r="H223" s="197" t="s">
        <v>147</v>
      </c>
      <c r="I223" s="199">
        <v>2632</v>
      </c>
      <c r="J223" s="195">
        <v>3725.6</v>
      </c>
      <c r="K223" s="201"/>
      <c r="L223" s="61"/>
      <c r="M223" s="62"/>
    </row>
    <row r="224" spans="1:13" s="63" customFormat="1" ht="57" customHeight="1" x14ac:dyDescent="0.35">
      <c r="A224" s="173"/>
      <c r="B224" s="173"/>
      <c r="C224" s="173"/>
      <c r="D224" s="173"/>
      <c r="E224" s="173"/>
      <c r="F224" s="173"/>
      <c r="G224" s="88" t="s">
        <v>22</v>
      </c>
      <c r="H224" s="198"/>
      <c r="I224" s="200">
        <v>0</v>
      </c>
      <c r="J224" s="196"/>
      <c r="K224" s="201"/>
      <c r="L224" s="61"/>
      <c r="M224" s="62"/>
    </row>
    <row r="225" spans="1:13" s="63" customFormat="1" ht="34.9" customHeight="1" x14ac:dyDescent="0.35">
      <c r="A225" s="173"/>
      <c r="B225" s="173"/>
      <c r="C225" s="173"/>
      <c r="D225" s="173"/>
      <c r="E225" s="173"/>
      <c r="F225" s="173"/>
      <c r="G225" s="202">
        <v>2632</v>
      </c>
      <c r="H225" s="179" t="s">
        <v>35</v>
      </c>
      <c r="I225" s="179"/>
      <c r="J225" s="179"/>
      <c r="K225" s="179"/>
      <c r="L225" s="61"/>
      <c r="M225" s="62"/>
    </row>
    <row r="226" spans="1:13" s="63" customFormat="1" ht="37.5" x14ac:dyDescent="0.35">
      <c r="A226" s="173"/>
      <c r="B226" s="173"/>
      <c r="C226" s="173"/>
      <c r="D226" s="173"/>
      <c r="E226" s="173"/>
      <c r="F226" s="173"/>
      <c r="G226" s="203"/>
      <c r="H226" s="95" t="s">
        <v>106</v>
      </c>
      <c r="I226" s="97">
        <v>1</v>
      </c>
      <c r="J226" s="97">
        <v>1</v>
      </c>
      <c r="K226" s="80"/>
      <c r="L226" s="61"/>
      <c r="M226" s="62"/>
    </row>
    <row r="227" spans="1:13" s="63" customFormat="1" ht="195.75" customHeight="1" x14ac:dyDescent="0.35">
      <c r="A227" s="173"/>
      <c r="B227" s="173"/>
      <c r="C227" s="173"/>
      <c r="D227" s="173"/>
      <c r="E227" s="173"/>
      <c r="F227" s="173"/>
      <c r="G227" s="88" t="s">
        <v>12</v>
      </c>
      <c r="H227" s="95" t="s">
        <v>107</v>
      </c>
      <c r="I227" s="86">
        <v>658</v>
      </c>
      <c r="J227" s="169">
        <v>245.5</v>
      </c>
      <c r="K227" s="89"/>
      <c r="L227" s="61"/>
      <c r="M227" s="62"/>
    </row>
    <row r="228" spans="1:13" s="67" customFormat="1" ht="21" customHeight="1" x14ac:dyDescent="0.35">
      <c r="A228" s="173"/>
      <c r="B228" s="173"/>
      <c r="C228" s="173"/>
      <c r="D228" s="173"/>
      <c r="E228" s="173"/>
      <c r="F228" s="173"/>
      <c r="G228" s="170">
        <v>3725.6</v>
      </c>
      <c r="H228" s="179" t="s">
        <v>51</v>
      </c>
      <c r="I228" s="179"/>
      <c r="J228" s="179"/>
      <c r="K228" s="179"/>
      <c r="L228" s="57"/>
      <c r="M228" s="59"/>
    </row>
    <row r="229" spans="1:13" s="67" customFormat="1" x14ac:dyDescent="0.35">
      <c r="A229" s="173"/>
      <c r="B229" s="173"/>
      <c r="C229" s="173"/>
      <c r="D229" s="173"/>
      <c r="E229" s="173"/>
      <c r="F229" s="173"/>
      <c r="G229" s="90"/>
      <c r="H229" s="193" t="s">
        <v>108</v>
      </c>
      <c r="I229" s="195">
        <f>I223/I227*1000</f>
        <v>4000</v>
      </c>
      <c r="J229" s="195">
        <f>J223/J227*1000</f>
        <v>15175.560081466396</v>
      </c>
      <c r="K229" s="191"/>
      <c r="L229" s="57"/>
      <c r="M229" s="59"/>
    </row>
    <row r="230" spans="1:13" s="67" customFormat="1" ht="32.25" customHeight="1" x14ac:dyDescent="0.35">
      <c r="A230" s="173"/>
      <c r="B230" s="173"/>
      <c r="C230" s="173"/>
      <c r="D230" s="173"/>
      <c r="E230" s="173"/>
      <c r="F230" s="173"/>
      <c r="G230" s="204"/>
      <c r="H230" s="194"/>
      <c r="I230" s="196"/>
      <c r="J230" s="196"/>
      <c r="K230" s="192"/>
      <c r="L230" s="57"/>
      <c r="M230" s="59"/>
    </row>
    <row r="231" spans="1:13" s="67" customFormat="1" x14ac:dyDescent="0.35">
      <c r="A231" s="173"/>
      <c r="B231" s="173"/>
      <c r="C231" s="173"/>
      <c r="D231" s="173"/>
      <c r="E231" s="173"/>
      <c r="F231" s="173"/>
      <c r="G231" s="205"/>
      <c r="H231" s="127" t="s">
        <v>26</v>
      </c>
      <c r="I231" s="128"/>
      <c r="J231" s="171"/>
      <c r="K231" s="101"/>
      <c r="L231" s="57"/>
      <c r="M231" s="59"/>
    </row>
    <row r="232" spans="1:13" s="67" customFormat="1" x14ac:dyDescent="0.35">
      <c r="A232" s="173"/>
      <c r="B232" s="173"/>
      <c r="C232" s="183"/>
      <c r="D232" s="183"/>
      <c r="E232" s="183"/>
      <c r="F232" s="183"/>
      <c r="G232" s="206"/>
      <c r="H232" s="156" t="s">
        <v>175</v>
      </c>
      <c r="I232" s="130">
        <v>100</v>
      </c>
      <c r="J232" s="171">
        <v>100</v>
      </c>
      <c r="K232" s="101"/>
      <c r="L232" s="57"/>
      <c r="M232" s="59"/>
    </row>
    <row r="233" spans="1:13" s="67" customFormat="1" ht="21" customHeight="1" x14ac:dyDescent="0.35">
      <c r="A233" s="173"/>
      <c r="B233" s="173"/>
      <c r="C233" s="172" t="s">
        <v>110</v>
      </c>
      <c r="D233" s="172">
        <v>2022</v>
      </c>
      <c r="E233" s="172" t="s">
        <v>66</v>
      </c>
      <c r="F233" s="172" t="s">
        <v>18</v>
      </c>
      <c r="G233" s="88" t="s">
        <v>41</v>
      </c>
      <c r="H233" s="91" t="s">
        <v>20</v>
      </c>
      <c r="I233" s="91"/>
      <c r="J233" s="91"/>
      <c r="K233" s="91"/>
      <c r="L233" s="57"/>
      <c r="M233" s="59"/>
    </row>
    <row r="234" spans="1:13" s="67" customFormat="1" ht="21" customHeight="1" x14ac:dyDescent="0.35">
      <c r="A234" s="173"/>
      <c r="B234" s="173"/>
      <c r="C234" s="173"/>
      <c r="D234" s="173"/>
      <c r="E234" s="173"/>
      <c r="F234" s="173"/>
      <c r="G234" s="88">
        <f>G236+G239+G241</f>
        <v>4199.3</v>
      </c>
      <c r="H234" s="187" t="s">
        <v>111</v>
      </c>
      <c r="I234" s="172">
        <v>4199.3</v>
      </c>
      <c r="J234" s="172"/>
      <c r="K234" s="172"/>
      <c r="L234" s="57"/>
      <c r="M234" s="59"/>
    </row>
    <row r="235" spans="1:13" s="67" customFormat="1" ht="37.5" customHeight="1" x14ac:dyDescent="0.35">
      <c r="A235" s="173"/>
      <c r="B235" s="173"/>
      <c r="C235" s="173"/>
      <c r="D235" s="173"/>
      <c r="E235" s="173"/>
      <c r="F235" s="173"/>
      <c r="G235" s="88" t="s">
        <v>22</v>
      </c>
      <c r="H235" s="188"/>
      <c r="I235" s="183"/>
      <c r="J235" s="183"/>
      <c r="K235" s="183"/>
      <c r="L235" s="57"/>
      <c r="M235" s="59"/>
    </row>
    <row r="236" spans="1:13" s="70" customFormat="1" x14ac:dyDescent="0.35">
      <c r="A236" s="173"/>
      <c r="B236" s="173"/>
      <c r="C236" s="173"/>
      <c r="D236" s="173"/>
      <c r="E236" s="173"/>
      <c r="F236" s="173"/>
      <c r="G236" s="202">
        <v>4199.3</v>
      </c>
      <c r="H236" s="176" t="s">
        <v>35</v>
      </c>
      <c r="I236" s="177"/>
      <c r="J236" s="177"/>
      <c r="K236" s="178"/>
      <c r="L236" s="68"/>
      <c r="M236" s="69"/>
    </row>
    <row r="237" spans="1:13" s="70" customFormat="1" ht="35.25" customHeight="1" x14ac:dyDescent="0.35">
      <c r="A237" s="173"/>
      <c r="B237" s="173"/>
      <c r="C237" s="173"/>
      <c r="D237" s="173"/>
      <c r="E237" s="173"/>
      <c r="F237" s="173"/>
      <c r="G237" s="203"/>
      <c r="H237" s="95" t="s">
        <v>106</v>
      </c>
      <c r="I237" s="97">
        <v>4</v>
      </c>
      <c r="J237" s="97"/>
      <c r="K237" s="97"/>
      <c r="L237" s="68"/>
      <c r="M237" s="69"/>
    </row>
    <row r="238" spans="1:13" s="67" customFormat="1" ht="21" customHeight="1" x14ac:dyDescent="0.35">
      <c r="A238" s="173"/>
      <c r="B238" s="173"/>
      <c r="C238" s="173"/>
      <c r="D238" s="173"/>
      <c r="E238" s="173"/>
      <c r="F238" s="173"/>
      <c r="G238" s="88"/>
      <c r="H238" s="95" t="s">
        <v>107</v>
      </c>
      <c r="I238" s="81">
        <f>437.3+349.3+100+290</f>
        <v>1176.5999999999999</v>
      </c>
      <c r="J238" s="81"/>
      <c r="K238" s="81"/>
      <c r="L238" s="57"/>
      <c r="M238" s="59"/>
    </row>
    <row r="239" spans="1:13" s="67" customFormat="1" ht="32.1" customHeight="1" x14ac:dyDescent="0.35">
      <c r="A239" s="173"/>
      <c r="B239" s="173"/>
      <c r="C239" s="173"/>
      <c r="D239" s="173"/>
      <c r="E239" s="173"/>
      <c r="F239" s="173"/>
      <c r="G239" s="88"/>
      <c r="H239" s="176" t="s">
        <v>24</v>
      </c>
      <c r="I239" s="177"/>
      <c r="J239" s="177"/>
      <c r="K239" s="178"/>
      <c r="L239" s="57"/>
      <c r="M239" s="59"/>
    </row>
    <row r="240" spans="1:13" s="67" customFormat="1" x14ac:dyDescent="0.35">
      <c r="A240" s="173"/>
      <c r="B240" s="173"/>
      <c r="C240" s="173"/>
      <c r="D240" s="173"/>
      <c r="E240" s="173"/>
      <c r="F240" s="173"/>
      <c r="G240" s="90"/>
      <c r="H240" s="187" t="s">
        <v>108</v>
      </c>
      <c r="I240" s="244">
        <f>I234/I238*1000</f>
        <v>3569.0124086350506</v>
      </c>
      <c r="J240" s="234"/>
      <c r="K240" s="234"/>
      <c r="L240" s="57"/>
      <c r="M240" s="59"/>
    </row>
    <row r="241" spans="1:13" s="67" customFormat="1" x14ac:dyDescent="0.35">
      <c r="A241" s="173"/>
      <c r="B241" s="173"/>
      <c r="C241" s="173"/>
      <c r="D241" s="173"/>
      <c r="E241" s="173"/>
      <c r="F241" s="173"/>
      <c r="G241" s="184"/>
      <c r="H241" s="188"/>
      <c r="I241" s="245"/>
      <c r="J241" s="236"/>
      <c r="K241" s="236"/>
      <c r="L241" s="57"/>
      <c r="M241" s="59"/>
    </row>
    <row r="242" spans="1:13" s="67" customFormat="1" x14ac:dyDescent="0.35">
      <c r="A242" s="173"/>
      <c r="B242" s="173"/>
      <c r="C242" s="173"/>
      <c r="D242" s="173"/>
      <c r="E242" s="173"/>
      <c r="F242" s="173"/>
      <c r="G242" s="185"/>
      <c r="H242" s="127" t="s">
        <v>26</v>
      </c>
      <c r="I242" s="128"/>
      <c r="J242" s="128"/>
      <c r="K242" s="101"/>
      <c r="L242" s="57"/>
      <c r="M242" s="59"/>
    </row>
    <row r="243" spans="1:13" s="67" customFormat="1" ht="37.5" x14ac:dyDescent="0.35">
      <c r="A243" s="173"/>
      <c r="B243" s="173"/>
      <c r="C243" s="183"/>
      <c r="D243" s="183"/>
      <c r="E243" s="183"/>
      <c r="F243" s="183"/>
      <c r="G243" s="186"/>
      <c r="H243" s="129" t="s">
        <v>109</v>
      </c>
      <c r="I243" s="130">
        <v>100</v>
      </c>
      <c r="J243" s="130"/>
      <c r="K243" s="96"/>
      <c r="L243" s="57"/>
      <c r="M243" s="59"/>
    </row>
    <row r="244" spans="1:13" s="67" customFormat="1" ht="21" customHeight="1" x14ac:dyDescent="0.35">
      <c r="A244" s="173"/>
      <c r="B244" s="173"/>
      <c r="C244" s="172" t="s">
        <v>192</v>
      </c>
      <c r="D244" s="172" t="s">
        <v>17</v>
      </c>
      <c r="E244" s="172" t="s">
        <v>193</v>
      </c>
      <c r="F244" s="172" t="s">
        <v>18</v>
      </c>
      <c r="G244" s="88" t="s">
        <v>112</v>
      </c>
      <c r="H244" s="91" t="s">
        <v>20</v>
      </c>
      <c r="I244" s="91"/>
      <c r="J244" s="91"/>
      <c r="K244" s="91"/>
      <c r="L244" s="57"/>
      <c r="M244" s="59"/>
    </row>
    <row r="245" spans="1:13" s="67" customFormat="1" ht="21" customHeight="1" x14ac:dyDescent="0.35">
      <c r="A245" s="173"/>
      <c r="B245" s="173"/>
      <c r="C245" s="173"/>
      <c r="D245" s="173"/>
      <c r="E245" s="173"/>
      <c r="F245" s="173"/>
      <c r="G245" s="155">
        <f>G247+G249+G251</f>
        <v>3030.2</v>
      </c>
      <c r="H245" s="187" t="s">
        <v>178</v>
      </c>
      <c r="I245" s="189">
        <v>1200</v>
      </c>
      <c r="J245" s="189">
        <v>891.5</v>
      </c>
      <c r="K245" s="189">
        <v>938.7</v>
      </c>
      <c r="L245" s="57"/>
      <c r="M245" s="59"/>
    </row>
    <row r="246" spans="1:13" s="70" customFormat="1" ht="56.25" customHeight="1" x14ac:dyDescent="0.35">
      <c r="A246" s="173"/>
      <c r="B246" s="173"/>
      <c r="C246" s="173"/>
      <c r="D246" s="173"/>
      <c r="E246" s="173"/>
      <c r="F246" s="173"/>
      <c r="G246" s="88" t="s">
        <v>22</v>
      </c>
      <c r="H246" s="188"/>
      <c r="I246" s="190"/>
      <c r="J246" s="190">
        <v>0</v>
      </c>
      <c r="K246" s="190">
        <v>0</v>
      </c>
      <c r="L246" s="68"/>
      <c r="M246" s="69"/>
    </row>
    <row r="247" spans="1:13" s="70" customFormat="1" x14ac:dyDescent="0.35">
      <c r="A247" s="173"/>
      <c r="B247" s="173"/>
      <c r="C247" s="173"/>
      <c r="D247" s="173"/>
      <c r="E247" s="173"/>
      <c r="F247" s="173"/>
      <c r="G247" s="88">
        <v>1200</v>
      </c>
      <c r="H247" s="176" t="s">
        <v>23</v>
      </c>
      <c r="I247" s="177"/>
      <c r="J247" s="177"/>
      <c r="K247" s="178"/>
      <c r="L247" s="68"/>
      <c r="M247" s="69"/>
    </row>
    <row r="248" spans="1:13" s="67" customFormat="1" x14ac:dyDescent="0.35">
      <c r="A248" s="173"/>
      <c r="B248" s="173"/>
      <c r="C248" s="173"/>
      <c r="D248" s="173"/>
      <c r="E248" s="173"/>
      <c r="F248" s="173"/>
      <c r="G248" s="88" t="s">
        <v>12</v>
      </c>
      <c r="H248" s="85" t="s">
        <v>177</v>
      </c>
      <c r="I248" s="102">
        <v>1</v>
      </c>
      <c r="J248" s="102">
        <v>19</v>
      </c>
      <c r="K248" s="102">
        <v>19</v>
      </c>
      <c r="L248" s="57"/>
      <c r="M248" s="59"/>
    </row>
    <row r="249" spans="1:13" s="67" customFormat="1" ht="21" customHeight="1" x14ac:dyDescent="0.35">
      <c r="A249" s="173"/>
      <c r="B249" s="173"/>
      <c r="C249" s="173"/>
      <c r="D249" s="173"/>
      <c r="E249" s="173"/>
      <c r="F249" s="173"/>
      <c r="G249" s="155">
        <v>891.5</v>
      </c>
      <c r="H249" s="176" t="s">
        <v>51</v>
      </c>
      <c r="I249" s="177"/>
      <c r="J249" s="177"/>
      <c r="K249" s="178"/>
      <c r="L249" s="57"/>
      <c r="M249" s="59"/>
    </row>
    <row r="250" spans="1:13" s="67" customFormat="1" ht="21" customHeight="1" x14ac:dyDescent="0.35">
      <c r="A250" s="173"/>
      <c r="B250" s="173"/>
      <c r="C250" s="173"/>
      <c r="D250" s="173"/>
      <c r="E250" s="173"/>
      <c r="F250" s="173"/>
      <c r="G250" s="90" t="s">
        <v>13</v>
      </c>
      <c r="H250" s="187" t="s">
        <v>113</v>
      </c>
      <c r="I250" s="189">
        <f>I245/I248</f>
        <v>1200</v>
      </c>
      <c r="J250" s="189">
        <v>46.92</v>
      </c>
      <c r="K250" s="189">
        <f t="shared" ref="K250" si="2">K245/K248</f>
        <v>49.405263157894737</v>
      </c>
      <c r="L250" s="71"/>
      <c r="M250" s="59"/>
    </row>
    <row r="251" spans="1:13" s="67" customFormat="1" ht="21" customHeight="1" x14ac:dyDescent="0.35">
      <c r="A251" s="173"/>
      <c r="B251" s="173"/>
      <c r="C251" s="173"/>
      <c r="D251" s="173"/>
      <c r="E251" s="173"/>
      <c r="F251" s="173"/>
      <c r="G251" s="184">
        <v>938.7</v>
      </c>
      <c r="H251" s="188"/>
      <c r="I251" s="190"/>
      <c r="J251" s="190"/>
      <c r="K251" s="190"/>
      <c r="L251" s="57"/>
      <c r="M251" s="59"/>
    </row>
    <row r="252" spans="1:13" s="67" customFormat="1" ht="21" customHeight="1" x14ac:dyDescent="0.35">
      <c r="A252" s="173"/>
      <c r="B252" s="173"/>
      <c r="C252" s="173"/>
      <c r="D252" s="173"/>
      <c r="E252" s="173"/>
      <c r="F252" s="173"/>
      <c r="G252" s="185"/>
      <c r="H252" s="127" t="s">
        <v>26</v>
      </c>
      <c r="I252" s="128"/>
      <c r="J252" s="128"/>
      <c r="K252" s="101"/>
      <c r="L252" s="71"/>
      <c r="M252" s="59"/>
    </row>
    <row r="253" spans="1:13" s="67" customFormat="1" ht="105" customHeight="1" x14ac:dyDescent="0.35">
      <c r="A253" s="173"/>
      <c r="B253" s="173"/>
      <c r="C253" s="183"/>
      <c r="D253" s="183"/>
      <c r="E253" s="183"/>
      <c r="F253" s="183"/>
      <c r="G253" s="186"/>
      <c r="H253" s="129" t="s">
        <v>162</v>
      </c>
      <c r="I253" s="130">
        <v>100</v>
      </c>
      <c r="J253" s="154">
        <v>100</v>
      </c>
      <c r="K253" s="96">
        <v>100</v>
      </c>
      <c r="L253" s="57"/>
      <c r="M253" s="59"/>
    </row>
    <row r="254" spans="1:13" s="67" customFormat="1" ht="40.15" customHeight="1" x14ac:dyDescent="0.35">
      <c r="A254" s="173"/>
      <c r="B254" s="173"/>
      <c r="C254" s="172" t="s">
        <v>114</v>
      </c>
      <c r="D254" s="172">
        <v>2022</v>
      </c>
      <c r="E254" s="172" t="s">
        <v>115</v>
      </c>
      <c r="F254" s="172" t="s">
        <v>18</v>
      </c>
      <c r="G254" s="88" t="s">
        <v>112</v>
      </c>
      <c r="H254" s="92" t="s">
        <v>20</v>
      </c>
      <c r="I254" s="92"/>
      <c r="J254" s="92"/>
      <c r="K254" s="92"/>
      <c r="L254" s="71"/>
      <c r="M254" s="59"/>
    </row>
    <row r="255" spans="1:13" s="67" customFormat="1" ht="21" customHeight="1" x14ac:dyDescent="0.35">
      <c r="A255" s="173"/>
      <c r="B255" s="173"/>
      <c r="C255" s="173"/>
      <c r="D255" s="173"/>
      <c r="E255" s="173"/>
      <c r="F255" s="173"/>
      <c r="G255" s="88">
        <f>G257+G259+G261</f>
        <v>2071.5</v>
      </c>
      <c r="H255" s="187" t="s">
        <v>176</v>
      </c>
      <c r="I255" s="246">
        <v>2071.5</v>
      </c>
      <c r="J255" s="246"/>
      <c r="K255" s="246"/>
      <c r="L255" s="57"/>
      <c r="M255" s="59"/>
    </row>
    <row r="256" spans="1:13" s="67" customFormat="1" ht="56.25" customHeight="1" x14ac:dyDescent="0.35">
      <c r="A256" s="173"/>
      <c r="B256" s="173"/>
      <c r="C256" s="173"/>
      <c r="D256" s="173"/>
      <c r="E256" s="173"/>
      <c r="F256" s="173"/>
      <c r="G256" s="88" t="s">
        <v>22</v>
      </c>
      <c r="H256" s="188"/>
      <c r="I256" s="247"/>
      <c r="J256" s="247"/>
      <c r="K256" s="247"/>
      <c r="L256" s="71"/>
      <c r="M256" s="59"/>
    </row>
    <row r="257" spans="1:51" s="60" customFormat="1" x14ac:dyDescent="0.35">
      <c r="A257" s="173"/>
      <c r="B257" s="173"/>
      <c r="C257" s="173"/>
      <c r="D257" s="173"/>
      <c r="E257" s="173"/>
      <c r="F257" s="173"/>
      <c r="G257" s="88">
        <v>2071.5</v>
      </c>
      <c r="H257" s="176" t="s">
        <v>23</v>
      </c>
      <c r="I257" s="177"/>
      <c r="J257" s="177"/>
      <c r="K257" s="178"/>
      <c r="L257" s="72"/>
      <c r="M257" s="51"/>
    </row>
    <row r="258" spans="1:51" s="60" customFormat="1" x14ac:dyDescent="0.35">
      <c r="A258" s="173"/>
      <c r="B258" s="173"/>
      <c r="C258" s="173"/>
      <c r="D258" s="173"/>
      <c r="E258" s="173"/>
      <c r="F258" s="173"/>
      <c r="G258" s="88"/>
      <c r="H258" s="85" t="s">
        <v>177</v>
      </c>
      <c r="I258" s="102">
        <f>7+5+8+9+12</f>
        <v>41</v>
      </c>
      <c r="J258" s="102"/>
      <c r="K258" s="102"/>
      <c r="L258" s="72"/>
      <c r="M258" s="51"/>
    </row>
    <row r="259" spans="1:51" s="60" customFormat="1" x14ac:dyDescent="0.35">
      <c r="A259" s="173"/>
      <c r="B259" s="173"/>
      <c r="C259" s="173"/>
      <c r="D259" s="173"/>
      <c r="E259" s="173"/>
      <c r="F259" s="173"/>
      <c r="G259" s="88"/>
      <c r="H259" s="176" t="s">
        <v>51</v>
      </c>
      <c r="I259" s="177"/>
      <c r="J259" s="177"/>
      <c r="K259" s="178"/>
      <c r="L259" s="72"/>
      <c r="M259" s="51"/>
    </row>
    <row r="260" spans="1:51" s="74" customFormat="1" ht="21" customHeight="1" x14ac:dyDescent="0.3">
      <c r="A260" s="173"/>
      <c r="B260" s="173"/>
      <c r="C260" s="173"/>
      <c r="D260" s="173"/>
      <c r="E260" s="173"/>
      <c r="F260" s="173"/>
      <c r="G260" s="90"/>
      <c r="H260" s="187" t="s">
        <v>113</v>
      </c>
      <c r="I260" s="248">
        <f>I255/I258</f>
        <v>50.524390243902438</v>
      </c>
      <c r="J260" s="248"/>
      <c r="K260" s="248"/>
      <c r="L260" s="73"/>
    </row>
    <row r="261" spans="1:51" s="78" customFormat="1" x14ac:dyDescent="0.35">
      <c r="A261" s="173"/>
      <c r="B261" s="173"/>
      <c r="C261" s="173"/>
      <c r="D261" s="173"/>
      <c r="E261" s="173"/>
      <c r="F261" s="173"/>
      <c r="G261" s="90"/>
      <c r="H261" s="188"/>
      <c r="I261" s="249"/>
      <c r="J261" s="249"/>
      <c r="K261" s="249"/>
      <c r="L261" s="6"/>
      <c r="M261" s="77"/>
    </row>
    <row r="262" spans="1:51" s="78" customFormat="1" x14ac:dyDescent="0.35">
      <c r="A262" s="79"/>
      <c r="B262" s="173"/>
      <c r="C262" s="173"/>
      <c r="D262" s="173"/>
      <c r="E262" s="173"/>
      <c r="F262" s="173"/>
      <c r="G262" s="134"/>
      <c r="H262" s="127" t="s">
        <v>26</v>
      </c>
      <c r="I262" s="128"/>
      <c r="J262" s="128"/>
      <c r="K262" s="101"/>
      <c r="L262" s="6"/>
      <c r="M262" s="77"/>
    </row>
    <row r="263" spans="1:51" s="76" customFormat="1" x14ac:dyDescent="0.35">
      <c r="A263" s="79"/>
      <c r="B263" s="183"/>
      <c r="C263" s="183"/>
      <c r="D263" s="183"/>
      <c r="E263" s="183"/>
      <c r="F263" s="183"/>
      <c r="G263" s="135"/>
      <c r="H263" s="163" t="s">
        <v>162</v>
      </c>
      <c r="I263" s="130">
        <v>100</v>
      </c>
      <c r="J263" s="130"/>
      <c r="K263" s="96"/>
      <c r="L263" s="6"/>
      <c r="M263" s="7"/>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row>
    <row r="264" spans="1:51" ht="15.75" customHeight="1" x14ac:dyDescent="0.35">
      <c r="A264" s="251"/>
      <c r="B264" s="252"/>
      <c r="C264" s="252"/>
      <c r="D264" s="252"/>
      <c r="E264" s="252"/>
      <c r="F264" s="252"/>
      <c r="G264" s="252"/>
      <c r="H264" s="252"/>
      <c r="I264" s="252"/>
      <c r="J264" s="252"/>
      <c r="K264" s="253"/>
    </row>
    <row r="265" spans="1:51" x14ac:dyDescent="0.35">
      <c r="A265" s="254" t="s">
        <v>116</v>
      </c>
      <c r="B265" s="255"/>
      <c r="C265" s="255"/>
      <c r="D265" s="255"/>
      <c r="E265" s="256"/>
      <c r="F265" s="263" t="s">
        <v>117</v>
      </c>
      <c r="G265" s="263"/>
      <c r="H265" s="85"/>
      <c r="I265" s="131"/>
      <c r="J265" s="131"/>
      <c r="K265" s="131"/>
    </row>
    <row r="266" spans="1:51" x14ac:dyDescent="0.35">
      <c r="A266" s="257"/>
      <c r="B266" s="258"/>
      <c r="C266" s="258"/>
      <c r="D266" s="258"/>
      <c r="E266" s="259"/>
      <c r="F266" s="263">
        <f>F268+F270+F272</f>
        <v>739002.2</v>
      </c>
      <c r="G266" s="263"/>
      <c r="H266" s="85"/>
      <c r="I266" s="131"/>
      <c r="J266" s="131"/>
      <c r="K266" s="131"/>
    </row>
    <row r="267" spans="1:51" x14ac:dyDescent="0.35">
      <c r="A267" s="257"/>
      <c r="B267" s="258"/>
      <c r="C267" s="258"/>
      <c r="D267" s="258"/>
      <c r="E267" s="259"/>
      <c r="F267" s="263" t="s">
        <v>11</v>
      </c>
      <c r="G267" s="263"/>
      <c r="H267" s="85"/>
      <c r="I267" s="131"/>
      <c r="J267" s="131"/>
      <c r="K267" s="131"/>
    </row>
    <row r="268" spans="1:51" x14ac:dyDescent="0.35">
      <c r="A268" s="257"/>
      <c r="B268" s="258"/>
      <c r="C268" s="258"/>
      <c r="D268" s="258"/>
      <c r="E268" s="259"/>
      <c r="F268" s="263">
        <f>G257+G247+G236+G225+G213+G200+G187+G177+G169+G161+G153+G145+G103+G95+G87+G67+G59+G51+G43+G35+G27+G19+G11+G128+G136+G111</f>
        <v>214164.99999999991</v>
      </c>
      <c r="G268" s="263"/>
      <c r="H268" s="85"/>
      <c r="I268" s="131"/>
      <c r="J268" s="131"/>
      <c r="K268" s="131"/>
    </row>
    <row r="269" spans="1:51" x14ac:dyDescent="0.35">
      <c r="A269" s="257"/>
      <c r="B269" s="258"/>
      <c r="C269" s="258"/>
      <c r="D269" s="258"/>
      <c r="E269" s="259"/>
      <c r="F269" s="263" t="s">
        <v>12</v>
      </c>
      <c r="G269" s="263"/>
      <c r="H269" s="85"/>
      <c r="I269" s="131"/>
      <c r="J269" s="131"/>
      <c r="K269" s="131"/>
    </row>
    <row r="270" spans="1:51" x14ac:dyDescent="0.35">
      <c r="A270" s="257"/>
      <c r="B270" s="258"/>
      <c r="C270" s="258"/>
      <c r="D270" s="258"/>
      <c r="E270" s="259"/>
      <c r="F270" s="263">
        <f>G259+G249+G239+G228+G216+G204+G190+G179+G171+G163+G155+G147+G105+G97+G89+G69+G61+G53+G45+G37+G29+G21+G13+G130+G138+G113+G121</f>
        <v>274117.3</v>
      </c>
      <c r="G270" s="263"/>
      <c r="H270" s="85"/>
      <c r="I270" s="131"/>
      <c r="J270" s="131"/>
      <c r="K270" s="131"/>
    </row>
    <row r="271" spans="1:51" x14ac:dyDescent="0.35">
      <c r="A271" s="257"/>
      <c r="B271" s="258"/>
      <c r="C271" s="258"/>
      <c r="D271" s="258"/>
      <c r="E271" s="259"/>
      <c r="F271" s="263" t="s">
        <v>13</v>
      </c>
      <c r="G271" s="263"/>
      <c r="H271" s="85"/>
      <c r="I271" s="131"/>
      <c r="J271" s="131"/>
      <c r="K271" s="131"/>
    </row>
    <row r="272" spans="1:51" x14ac:dyDescent="0.35">
      <c r="A272" s="260"/>
      <c r="B272" s="261"/>
      <c r="C272" s="261"/>
      <c r="D272" s="261"/>
      <c r="E272" s="262"/>
      <c r="F272" s="263">
        <f>G15+G23+G31+G39+G47+G55+G63+G71+G82+G91+G99+G107+G115+G123+G132+G140+G149+G157+G165+G173+G181+G193+G208+G219+G230+G241+G251+G261</f>
        <v>250719.90000000002</v>
      </c>
      <c r="G272" s="263"/>
      <c r="H272" s="85"/>
      <c r="I272" s="131"/>
      <c r="J272" s="131"/>
      <c r="K272" s="131"/>
    </row>
    <row r="273" spans="1:11" x14ac:dyDescent="0.35">
      <c r="A273" s="48"/>
      <c r="B273" s="48"/>
      <c r="C273" s="136"/>
      <c r="D273" s="137"/>
      <c r="E273" s="138"/>
      <c r="F273" s="139"/>
      <c r="G273" s="140"/>
      <c r="H273" s="136"/>
      <c r="I273" s="141"/>
      <c r="J273" s="141"/>
      <c r="K273" s="141"/>
    </row>
    <row r="274" spans="1:11" x14ac:dyDescent="0.35">
      <c r="A274" s="250"/>
      <c r="B274" s="250"/>
      <c r="C274" s="142"/>
      <c r="D274" s="143"/>
      <c r="E274" s="144"/>
      <c r="F274" s="145"/>
      <c r="G274" s="146"/>
      <c r="H274" s="147"/>
      <c r="I274" s="148"/>
      <c r="J274" s="148"/>
      <c r="K274" s="148"/>
    </row>
    <row r="275" spans="1:11" x14ac:dyDescent="0.35">
      <c r="A275" s="145"/>
      <c r="B275" s="149" t="s">
        <v>120</v>
      </c>
      <c r="C275" s="150"/>
      <c r="D275" s="151"/>
      <c r="E275" s="151" t="s">
        <v>121</v>
      </c>
      <c r="F275" s="132"/>
      <c r="G275" s="152"/>
      <c r="H275" s="147"/>
      <c r="I275" s="148"/>
      <c r="J275" s="148"/>
      <c r="K275" s="148"/>
    </row>
    <row r="276" spans="1:11" x14ac:dyDescent="0.35">
      <c r="A276" s="145"/>
      <c r="B276" s="145"/>
      <c r="C276" s="142"/>
      <c r="D276" s="143"/>
      <c r="E276" s="144"/>
      <c r="F276" s="145"/>
      <c r="G276" s="146"/>
      <c r="H276" s="153"/>
      <c r="I276" s="148"/>
      <c r="J276" s="148"/>
      <c r="K276" s="148"/>
    </row>
  </sheetData>
  <mergeCells count="304">
    <mergeCell ref="A274:B274"/>
    <mergeCell ref="A264:K264"/>
    <mergeCell ref="A265:E272"/>
    <mergeCell ref="F265:G265"/>
    <mergeCell ref="F266:G266"/>
    <mergeCell ref="F267:G267"/>
    <mergeCell ref="F268:G268"/>
    <mergeCell ref="F269:G269"/>
    <mergeCell ref="F270:G270"/>
    <mergeCell ref="F271:G271"/>
    <mergeCell ref="F272:G272"/>
    <mergeCell ref="H249:K249"/>
    <mergeCell ref="H250:H251"/>
    <mergeCell ref="I250:I251"/>
    <mergeCell ref="J250:J251"/>
    <mergeCell ref="K250:K251"/>
    <mergeCell ref="G251:G253"/>
    <mergeCell ref="C254:C263"/>
    <mergeCell ref="D254:D263"/>
    <mergeCell ref="E254:E263"/>
    <mergeCell ref="F254:F263"/>
    <mergeCell ref="H255:H256"/>
    <mergeCell ref="I255:I256"/>
    <mergeCell ref="J255:J256"/>
    <mergeCell ref="K255:K256"/>
    <mergeCell ref="H257:K257"/>
    <mergeCell ref="H259:K259"/>
    <mergeCell ref="H260:H261"/>
    <mergeCell ref="I260:I261"/>
    <mergeCell ref="J260:J261"/>
    <mergeCell ref="K260:K261"/>
    <mergeCell ref="E233:E243"/>
    <mergeCell ref="F233:F243"/>
    <mergeCell ref="G236:G237"/>
    <mergeCell ref="H236:K236"/>
    <mergeCell ref="H239:K239"/>
    <mergeCell ref="H240:H241"/>
    <mergeCell ref="I240:I241"/>
    <mergeCell ref="J240:J241"/>
    <mergeCell ref="K240:K241"/>
    <mergeCell ref="F195:F208"/>
    <mergeCell ref="H195:K195"/>
    <mergeCell ref="G196:G198"/>
    <mergeCell ref="G200:G202"/>
    <mergeCell ref="H203:K203"/>
    <mergeCell ref="G204:G206"/>
    <mergeCell ref="H207:K207"/>
    <mergeCell ref="C209:C219"/>
    <mergeCell ref="D209:D219"/>
    <mergeCell ref="E209:E219"/>
    <mergeCell ref="F209:F219"/>
    <mergeCell ref="G210:G211"/>
    <mergeCell ref="G213:G214"/>
    <mergeCell ref="H215:K215"/>
    <mergeCell ref="G216:G217"/>
    <mergeCell ref="H218:K218"/>
    <mergeCell ref="C166:C173"/>
    <mergeCell ref="D166:D173"/>
    <mergeCell ref="E166:E173"/>
    <mergeCell ref="F166:F173"/>
    <mergeCell ref="H166:K166"/>
    <mergeCell ref="H168:K168"/>
    <mergeCell ref="H172:K172"/>
    <mergeCell ref="C174:C181"/>
    <mergeCell ref="D174:D181"/>
    <mergeCell ref="E174:E181"/>
    <mergeCell ref="F174:F181"/>
    <mergeCell ref="H174:K174"/>
    <mergeCell ref="H178:K178"/>
    <mergeCell ref="H180:K180"/>
    <mergeCell ref="C116:C123"/>
    <mergeCell ref="D116:D123"/>
    <mergeCell ref="E116:E123"/>
    <mergeCell ref="F116:F123"/>
    <mergeCell ref="B124:K124"/>
    <mergeCell ref="B125:B140"/>
    <mergeCell ref="C125:C132"/>
    <mergeCell ref="D125:D132"/>
    <mergeCell ref="E125:E132"/>
    <mergeCell ref="F125:F132"/>
    <mergeCell ref="H125:K125"/>
    <mergeCell ref="H127:K127"/>
    <mergeCell ref="H129:K129"/>
    <mergeCell ref="H131:K131"/>
    <mergeCell ref="C133:C140"/>
    <mergeCell ref="D133:D140"/>
    <mergeCell ref="E133:E140"/>
    <mergeCell ref="F133:F140"/>
    <mergeCell ref="H133:K133"/>
    <mergeCell ref="H135:K135"/>
    <mergeCell ref="H137:K137"/>
    <mergeCell ref="H139:K139"/>
    <mergeCell ref="B7:K7"/>
    <mergeCell ref="B8:B39"/>
    <mergeCell ref="C8:C15"/>
    <mergeCell ref="D8:D15"/>
    <mergeCell ref="H1:K1"/>
    <mergeCell ref="A2:K2"/>
    <mergeCell ref="A3:K3"/>
    <mergeCell ref="A4:A6"/>
    <mergeCell ref="B4:B6"/>
    <mergeCell ref="C4:C6"/>
    <mergeCell ref="D4:D6"/>
    <mergeCell ref="E4:E6"/>
    <mergeCell ref="F4:F6"/>
    <mergeCell ref="G4:G6"/>
    <mergeCell ref="H4:K5"/>
    <mergeCell ref="E24:E31"/>
    <mergeCell ref="F24:F31"/>
    <mergeCell ref="H24:K24"/>
    <mergeCell ref="H26:K26"/>
    <mergeCell ref="H28:K28"/>
    <mergeCell ref="E8:E15"/>
    <mergeCell ref="F8:F15"/>
    <mergeCell ref="H8:K8"/>
    <mergeCell ref="H10:K10"/>
    <mergeCell ref="C100:C107"/>
    <mergeCell ref="D100:D107"/>
    <mergeCell ref="E100:E107"/>
    <mergeCell ref="C40:C47"/>
    <mergeCell ref="D40:D47"/>
    <mergeCell ref="E40:E47"/>
    <mergeCell ref="F40:F47"/>
    <mergeCell ref="H40:K40"/>
    <mergeCell ref="H42:K42"/>
    <mergeCell ref="H44:K44"/>
    <mergeCell ref="H46:K46"/>
    <mergeCell ref="C56:C63"/>
    <mergeCell ref="D56:D63"/>
    <mergeCell ref="E56:E63"/>
    <mergeCell ref="F56:F63"/>
    <mergeCell ref="H56:K56"/>
    <mergeCell ref="H58:K58"/>
    <mergeCell ref="H60:K60"/>
    <mergeCell ref="H62:K62"/>
    <mergeCell ref="C48:C55"/>
    <mergeCell ref="D48:D55"/>
    <mergeCell ref="E48:E55"/>
    <mergeCell ref="F48:F55"/>
    <mergeCell ref="H48:K48"/>
    <mergeCell ref="H50:K50"/>
    <mergeCell ref="H52:K52"/>
    <mergeCell ref="H54:K54"/>
    <mergeCell ref="H30:K30"/>
    <mergeCell ref="C32:C39"/>
    <mergeCell ref="D32:D39"/>
    <mergeCell ref="E32:E39"/>
    <mergeCell ref="F32:F39"/>
    <mergeCell ref="H34:K34"/>
    <mergeCell ref="H36:K36"/>
    <mergeCell ref="H38:K38"/>
    <mergeCell ref="C24:C31"/>
    <mergeCell ref="D24:D31"/>
    <mergeCell ref="M12:M15"/>
    <mergeCell ref="N12:N15"/>
    <mergeCell ref="H14:K14"/>
    <mergeCell ref="C16:C23"/>
    <mergeCell ref="D16:D23"/>
    <mergeCell ref="E16:E23"/>
    <mergeCell ref="F16:F23"/>
    <mergeCell ref="H16:K16"/>
    <mergeCell ref="H18:K18"/>
    <mergeCell ref="H20:K20"/>
    <mergeCell ref="H22:K22"/>
    <mergeCell ref="L10:L13"/>
    <mergeCell ref="H12:K12"/>
    <mergeCell ref="C73:C74"/>
    <mergeCell ref="D73:D74"/>
    <mergeCell ref="E73:E74"/>
    <mergeCell ref="F73:F74"/>
    <mergeCell ref="G73:G74"/>
    <mergeCell ref="H73:K73"/>
    <mergeCell ref="C64:C72"/>
    <mergeCell ref="D64:D72"/>
    <mergeCell ref="E64:E72"/>
    <mergeCell ref="F64:F72"/>
    <mergeCell ref="H64:J64"/>
    <mergeCell ref="H66:K66"/>
    <mergeCell ref="H69:K69"/>
    <mergeCell ref="H71:K71"/>
    <mergeCell ref="C84:C91"/>
    <mergeCell ref="C92:C99"/>
    <mergeCell ref="D92:D99"/>
    <mergeCell ref="E92:E99"/>
    <mergeCell ref="F92:F99"/>
    <mergeCell ref="H92:K92"/>
    <mergeCell ref="H94:K94"/>
    <mergeCell ref="H96:K96"/>
    <mergeCell ref="H98:K98"/>
    <mergeCell ref="D84:D91"/>
    <mergeCell ref="E84:E91"/>
    <mergeCell ref="F84:F91"/>
    <mergeCell ref="H84:K84"/>
    <mergeCell ref="H86:K86"/>
    <mergeCell ref="H90:K90"/>
    <mergeCell ref="H110:K110"/>
    <mergeCell ref="H112:K112"/>
    <mergeCell ref="H114:K114"/>
    <mergeCell ref="H116:K116"/>
    <mergeCell ref="F100:F107"/>
    <mergeCell ref="H100:K100"/>
    <mergeCell ref="H102:K102"/>
    <mergeCell ref="H104:K104"/>
    <mergeCell ref="H106:K106"/>
    <mergeCell ref="F108:F115"/>
    <mergeCell ref="H108:K108"/>
    <mergeCell ref="C142:C149"/>
    <mergeCell ref="D142:D149"/>
    <mergeCell ref="E142:E149"/>
    <mergeCell ref="F142:F149"/>
    <mergeCell ref="H142:K142"/>
    <mergeCell ref="H144:K144"/>
    <mergeCell ref="H146:K146"/>
    <mergeCell ref="H148:K148"/>
    <mergeCell ref="B141:K141"/>
    <mergeCell ref="B142:B148"/>
    <mergeCell ref="C158:C165"/>
    <mergeCell ref="D158:D165"/>
    <mergeCell ref="E158:E165"/>
    <mergeCell ref="F158:F165"/>
    <mergeCell ref="H158:K158"/>
    <mergeCell ref="H160:K160"/>
    <mergeCell ref="H162:K162"/>
    <mergeCell ref="H164:K164"/>
    <mergeCell ref="C150:C157"/>
    <mergeCell ref="D150:D157"/>
    <mergeCell ref="E150:E157"/>
    <mergeCell ref="F150:F157"/>
    <mergeCell ref="H150:K150"/>
    <mergeCell ref="H152:K152"/>
    <mergeCell ref="H154:K154"/>
    <mergeCell ref="H156:K156"/>
    <mergeCell ref="L167:N167"/>
    <mergeCell ref="O167:Q167"/>
    <mergeCell ref="H170:K170"/>
    <mergeCell ref="H176:K176"/>
    <mergeCell ref="L193:N193"/>
    <mergeCell ref="H199:K199"/>
    <mergeCell ref="H183:K183"/>
    <mergeCell ref="B182:K182"/>
    <mergeCell ref="B183:B219"/>
    <mergeCell ref="C183:C194"/>
    <mergeCell ref="D183:D194"/>
    <mergeCell ref="E183:E194"/>
    <mergeCell ref="F183:F194"/>
    <mergeCell ref="G184:G185"/>
    <mergeCell ref="H186:K186"/>
    <mergeCell ref="H189:K189"/>
    <mergeCell ref="G190:G191"/>
    <mergeCell ref="H192:K192"/>
    <mergeCell ref="G193:G194"/>
    <mergeCell ref="C195:C208"/>
    <mergeCell ref="D195:D208"/>
    <mergeCell ref="E195:E208"/>
    <mergeCell ref="H209:K209"/>
    <mergeCell ref="H212:K212"/>
    <mergeCell ref="B221:K221"/>
    <mergeCell ref="J229:J230"/>
    <mergeCell ref="K229:K230"/>
    <mergeCell ref="H234:H235"/>
    <mergeCell ref="I234:I235"/>
    <mergeCell ref="J234:J235"/>
    <mergeCell ref="K234:K235"/>
    <mergeCell ref="H229:H230"/>
    <mergeCell ref="I229:I230"/>
    <mergeCell ref="B222:B263"/>
    <mergeCell ref="C222:C232"/>
    <mergeCell ref="D222:D232"/>
    <mergeCell ref="E222:E232"/>
    <mergeCell ref="F222:F232"/>
    <mergeCell ref="H223:H224"/>
    <mergeCell ref="I223:I224"/>
    <mergeCell ref="J223:J224"/>
    <mergeCell ref="K223:K224"/>
    <mergeCell ref="G225:G226"/>
    <mergeCell ref="H225:K225"/>
    <mergeCell ref="H228:K228"/>
    <mergeCell ref="G230:G232"/>
    <mergeCell ref="C233:C243"/>
    <mergeCell ref="D233:D243"/>
    <mergeCell ref="A7:A261"/>
    <mergeCell ref="C75:C82"/>
    <mergeCell ref="D75:D82"/>
    <mergeCell ref="E75:E82"/>
    <mergeCell ref="F75:F82"/>
    <mergeCell ref="H75:J75"/>
    <mergeCell ref="H77:K77"/>
    <mergeCell ref="H79:K79"/>
    <mergeCell ref="H81:K81"/>
    <mergeCell ref="B83:K83"/>
    <mergeCell ref="B84:B107"/>
    <mergeCell ref="C108:C115"/>
    <mergeCell ref="D108:D115"/>
    <mergeCell ref="E108:E115"/>
    <mergeCell ref="G241:G243"/>
    <mergeCell ref="C244:C253"/>
    <mergeCell ref="D244:D253"/>
    <mergeCell ref="E244:E253"/>
    <mergeCell ref="F244:F253"/>
    <mergeCell ref="H245:H246"/>
    <mergeCell ref="I245:I246"/>
    <mergeCell ref="J245:J246"/>
    <mergeCell ref="K245:K246"/>
    <mergeCell ref="H247:K247"/>
  </mergeCells>
  <pageMargins left="0.31496062992125984" right="0.19685039370078741" top="0.35433070866141736" bottom="0.15748031496062992" header="0.31496062992125984" footer="0.31496062992125984"/>
  <pageSetup paperSize="9" scale="46" fitToHeight="0" orientation="landscape" r:id="rId1"/>
  <headerFooter>
    <oddFooter>Сторінка &amp;P</oddFooter>
  </headerFooter>
  <rowBreaks count="8" manualBreakCount="8">
    <brk id="39" max="10" man="1"/>
    <brk id="74" max="10" man="1"/>
    <brk id="115" max="10" man="1"/>
    <brk id="157" max="10" man="1"/>
    <brk id="190" max="10" man="1"/>
    <brk id="208" max="10" man="1"/>
    <brk id="232" max="10" man="1"/>
    <brk id="27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ПРОГРАМА</vt:lpstr>
      <vt:lpstr>ПРОГРАМА!Заголовки_для_друку</vt:lpstr>
      <vt:lpstr>ПРОГРАМА!Область_друку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Кравченко Ірина Олександрівна</dc:creator>
  <cp:lastModifiedBy>Бадилевич Тетяна Миколаївна</cp:lastModifiedBy>
  <cp:lastPrinted>2023-05-08T14:12:29Z</cp:lastPrinted>
  <dcterms:created xsi:type="dcterms:W3CDTF">2021-11-23T08:05:00Z</dcterms:created>
  <dcterms:modified xsi:type="dcterms:W3CDTF">2023-05-08T14:12:30Z</dcterms:modified>
</cp:coreProperties>
</file>