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tabRatio="293" activeTab="0"/>
  </bookViews>
  <sheets>
    <sheet name="2 ЗМІНИ 2023 березень" sheetId="1" r:id="rId1"/>
  </sheets>
  <definedNames>
    <definedName name="_xlnm._FilterDatabase" localSheetId="0" hidden="1">'2 ЗМІНИ 2023 березень'!$A$1:$O$46</definedName>
    <definedName name="_xlnm.Print_Titles" localSheetId="0">'2 ЗМІНИ 2023 березень'!$47:$49</definedName>
    <definedName name="_xlnm.Print_Area" localSheetId="0">'2 ЗМІНИ 2023 березень'!$A$1:$G$699</definedName>
  </definedNames>
  <calcPr fullCalcOnLoad="1"/>
</workbook>
</file>

<file path=xl/sharedStrings.xml><?xml version="1.0" encoding="utf-8"?>
<sst xmlns="http://schemas.openxmlformats.org/spreadsheetml/2006/main" count="751" uniqueCount="601">
  <si>
    <t>Найменування</t>
  </si>
  <si>
    <t>Примітка</t>
  </si>
  <si>
    <t>БАЛАНС</t>
  </si>
  <si>
    <t>фильтр</t>
  </si>
  <si>
    <t xml:space="preserve">Всього видатків:    </t>
  </si>
  <si>
    <t>зміни до додатка №1 та додатка №5 до рішення</t>
  </si>
  <si>
    <t>залишки станом на 01.01.2021</t>
  </si>
  <si>
    <t>залишки не розподілені (1 ЗМІНИ)</t>
  </si>
  <si>
    <t>Кошти бюджета міста Києва</t>
  </si>
  <si>
    <t>передача коштів із ЗФ до СФ БР                                                     (субвенції з ДБ)</t>
  </si>
  <si>
    <t>депутатські</t>
  </si>
  <si>
    <t>інші</t>
  </si>
  <si>
    <t>зміни до додатка №1  до рішення</t>
  </si>
  <si>
    <t>зміни до додатка №4  до рішення</t>
  </si>
  <si>
    <t>зміни до додатка №2  до рішення</t>
  </si>
  <si>
    <t>=</t>
  </si>
  <si>
    <t>1. Всього доходів:</t>
  </si>
  <si>
    <t>2. Кредитування бюджету:</t>
  </si>
  <si>
    <t>3. Джерела фінансування бюджету:</t>
  </si>
  <si>
    <t xml:space="preserve"> 3.1.  за рахунок запозичень</t>
  </si>
  <si>
    <t xml:space="preserve">Додаток </t>
  </si>
  <si>
    <t>Спеціальний фонд  (грн)</t>
  </si>
  <si>
    <t>Загальний фонд  (грн)</t>
  </si>
  <si>
    <t>КПКВ /КДБ /КФБ</t>
  </si>
  <si>
    <t>дистанційка</t>
  </si>
  <si>
    <t>афган</t>
  </si>
  <si>
    <t>ато</t>
  </si>
  <si>
    <t>впо</t>
  </si>
  <si>
    <t>доз</t>
  </si>
  <si>
    <t>псер</t>
  </si>
  <si>
    <t>нуш</t>
  </si>
  <si>
    <t>Зміни до додатка № 3 до рішення:</t>
  </si>
  <si>
    <t>1.3. За рахунок перевиконання доходної частини бюджету:</t>
  </si>
  <si>
    <t>пту</t>
  </si>
  <si>
    <t>Розпорядник</t>
  </si>
  <si>
    <t xml:space="preserve">Загальний фонд </t>
  </si>
  <si>
    <t xml:space="preserve">Спеціальний фонд </t>
  </si>
  <si>
    <t>КПКВ</t>
  </si>
  <si>
    <t>Примiтка</t>
  </si>
  <si>
    <t>соцсфера</t>
  </si>
  <si>
    <t>спроможна школа</t>
  </si>
  <si>
    <r>
      <rPr>
        <b/>
        <sz val="10"/>
        <color indexed="9"/>
        <rFont val="Arial"/>
        <family val="2"/>
      </rPr>
      <t>3.3.</t>
    </r>
    <r>
      <rPr>
        <b/>
        <sz val="10"/>
        <rFont val="Arial"/>
        <family val="2"/>
      </rPr>
      <t xml:space="preserve"> Передача коштів із ЗФ до СФ БР</t>
    </r>
  </si>
  <si>
    <t>Надання кредитів</t>
  </si>
  <si>
    <t>Пропозицiї по уточненню бюджету м. Києва на 2023 рік</t>
  </si>
  <si>
    <r>
      <rPr>
        <b/>
        <sz val="10"/>
        <color indexed="9"/>
        <rFont val="Arial"/>
        <family val="2"/>
      </rPr>
      <t xml:space="preserve">3.2. </t>
    </r>
    <r>
      <rPr>
        <b/>
        <sz val="10"/>
        <rFont val="Arial"/>
        <family val="2"/>
      </rPr>
      <t xml:space="preserve"> за рахунок залишків на 01.01.2023:</t>
    </r>
  </si>
  <si>
    <t>1.1. Субвенції з Державного бюджету України:</t>
  </si>
  <si>
    <t>1.2. Збільшення доходної частини бюджету:</t>
  </si>
  <si>
    <t>загального фонду</t>
  </si>
  <si>
    <t>на здійснення підтримки окремих закладів та заходів у системі охорони здоров'я</t>
  </si>
  <si>
    <t>Повернення бюджетних позичок, наданих суб'єктами господарювання                                                         (Департамент ЖКІ):</t>
  </si>
  <si>
    <t xml:space="preserve">Повернення РФ (погашення боргу 2022 року Київтеплоенерго-2019) </t>
  </si>
  <si>
    <t xml:space="preserve">Повернення РФ (погашення боргу 2022 року  Київводоканал-2021) </t>
  </si>
  <si>
    <t xml:space="preserve">Повернення РФ (погашення боргу 2022 року  Київкомунсервіс-2022) </t>
  </si>
  <si>
    <t>(зміни до додатків 1, 2, 3, 4 та 5 до рішення)</t>
  </si>
  <si>
    <t>зф</t>
  </si>
  <si>
    <t>інклюзія</t>
  </si>
  <si>
    <t>дотація</t>
  </si>
  <si>
    <t>бр</t>
  </si>
  <si>
    <t>залишки на 01.01.2023</t>
  </si>
  <si>
    <t>парковка</t>
  </si>
  <si>
    <t>кредити</t>
  </si>
  <si>
    <t xml:space="preserve">Повернення РФ (погашення боргу 2022 року  КП з обсл.житл.фонду Голосіївського р-ну-2022) </t>
  </si>
  <si>
    <t>Повернення РФ (Розп.КМВА №768 від 23.11.2022                                                                   Київводоканал-2022)</t>
  </si>
  <si>
    <t>коштів бюджету розвитку, у т.ч. 17 711 613 грн)</t>
  </si>
  <si>
    <t>кошти від плати за місця для паркування транспортних засобів</t>
  </si>
  <si>
    <t>кошти по відсотках за користування молодіжним кредитом</t>
  </si>
  <si>
    <t>кошти субвенції з ДБ  на надання держпідтримки особам з особливими освітніми потребами</t>
  </si>
  <si>
    <t>Київська міська рада (Секретаріат)</t>
  </si>
  <si>
    <t xml:space="preserve">0110150  </t>
  </si>
  <si>
    <t>Придбання обладнання</t>
  </si>
  <si>
    <t xml:space="preserve">0110180  </t>
  </si>
  <si>
    <t>Утримання громадських приймалень</t>
  </si>
  <si>
    <t xml:space="preserve">0111142  </t>
  </si>
  <si>
    <t xml:space="preserve"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44 </t>
  </si>
  <si>
    <t xml:space="preserve"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45 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</si>
  <si>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46</t>
  </si>
  <si>
    <t xml:space="preserve">0113242  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</si>
  <si>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47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</si>
  <si>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49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</si>
  <si>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27.02.2023 № 32</t>
  </si>
  <si>
    <t xml:space="preserve">0116090  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</si>
  <si>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27.02.2023 № 31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</si>
  <si>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27.02.2023 №32</t>
  </si>
  <si>
    <t xml:space="preserve">0117680  </t>
  </si>
  <si>
    <t>Цільовий внесок  Асоціації міст України</t>
  </si>
  <si>
    <t>Київська міська державна адміністрація</t>
  </si>
  <si>
    <t xml:space="preserve">0220160  </t>
  </si>
  <si>
    <t xml:space="preserve">0220180  </t>
  </si>
  <si>
    <t>Програмне забезпечення</t>
  </si>
  <si>
    <t xml:space="preserve">0222151  </t>
  </si>
  <si>
    <t xml:space="preserve">0227330  </t>
  </si>
  <si>
    <t>РЕКОНСТРУКЦIЯ АЗС ПО ВУЛ. КУРЕНIВСЬКА, 16-В У ОБОЛОНСЬКОМУ РАЙОНI М. КИЄВА</t>
  </si>
  <si>
    <t>Департамент освіти і науки виконавчого органу Київської міської ради (КМДА)</t>
  </si>
  <si>
    <t xml:space="preserve">0611023  </t>
  </si>
  <si>
    <t>Капітальний ремонт Київського спортивного ліцею-інтернату</t>
  </si>
  <si>
    <t xml:space="preserve">0611070  </t>
  </si>
  <si>
    <t>Капітальний ремонт Київського палацу дітей та юнацтва</t>
  </si>
  <si>
    <t>Поточний ремонт приміщень</t>
  </si>
  <si>
    <t xml:space="preserve">0611091  </t>
  </si>
  <si>
    <t>Матеріально-технічне забеспечення закладів професійно-технічної освіти</t>
  </si>
  <si>
    <t xml:space="preserve">0611101  </t>
  </si>
  <si>
    <t>На капітальний ремонт  Київського університету ім.Грінченка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</si>
  <si>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44 (капітальний ремонт найпростіших укриттів Київського міського медичного коледжу)</t>
  </si>
  <si>
    <t>Перерозподіл на оплату послуг з підготовки фахівців відповідно до регіонального замовлення</t>
  </si>
  <si>
    <t xml:space="preserve">0611110  </t>
  </si>
  <si>
    <t>На підготовку фахівців Київському університету ім.Грінченка</t>
  </si>
  <si>
    <t xml:space="preserve">0611141  </t>
  </si>
  <si>
    <t xml:space="preserve">Придбання обладнання </t>
  </si>
  <si>
    <t>Департамент охорони здоров'я виконавчого органу Київської міської ради   (КМДА)</t>
  </si>
  <si>
    <t xml:space="preserve">0712010  </t>
  </si>
  <si>
    <t xml:space="preserve">0712020  </t>
  </si>
  <si>
    <t xml:space="preserve">0712030  </t>
  </si>
  <si>
    <t>Розпорядження КМВА від 06.03.2023 №120</t>
  </si>
  <si>
    <t xml:space="preserve">0712050  </t>
  </si>
  <si>
    <t>Розпорядження КМВА від 02.03.2023 №114 "Про розподіл обсягу субвенції з державного бюджету місцевим бюджетам на здійснення підтримки окремих закладів та заходів у системі охорони здоров"я у 2023 році"</t>
  </si>
  <si>
    <t xml:space="preserve">0712060  </t>
  </si>
  <si>
    <t xml:space="preserve">0712090  </t>
  </si>
  <si>
    <t xml:space="preserve">0712111  </t>
  </si>
  <si>
    <t xml:space="preserve">0712130  </t>
  </si>
  <si>
    <t xml:space="preserve">0712152  </t>
  </si>
  <si>
    <t xml:space="preserve">0717322  </t>
  </si>
  <si>
    <t>БУДIВНИЦТВО АРТЕЗIАНСЬКИХ СВЕРДЛОВИН У ЗАКЛАДАХ ОХОРОНИ ЗДОРОВ'Я (ПЕРЕЛIК ОБ'ЄКТIВ ВИЗНАЧАЄТЬСЯ НАКАЗОМ ДЕПАРТАМЕНТУ ОХОРОНИ ЗДОРОВ'Я ВО КМР (КМДА)</t>
  </si>
  <si>
    <t>РЕКОНСТРУКЦIЯ БУДIВЕЛЬ З ДОБУДОВОЮ ДОДАТКОВОГО КОРПУСУ ДЛЯ РОЗМIЩЕННЯ ЦЕНТРУ НЕЙРОРЕАБIЛIТАЦIЇ УЧАСНИКIВ АТО КИЇВСЬКОЇ МIСЬКОЇ КЛIНIЧНОЇ ЛIКАРНI № 11 ДНIПРОВСЬКОГО РАЙОНУ М. КИЄВА НА ВУЛ. РОГОЗIВСЬКIЙ ,6</t>
  </si>
  <si>
    <t>РЕКОНСТРУКЦIЯ БУДIВЕЛЬ КИЇВСЬКОГО МIСЬКОГО ПЕРИНАТАЛЬНОГО ЦЕНТРУ - СТРУКТУРНОГО ПIДРОЗДIЛУ КИЇВСЬКОГО МIСЬКОГО ЦЕНТРУ РЕПРОДУКТИВНОЇ ТА ПЕРИНАТАЛЬНОЇ МЕДИЦИНИ НА ПРОСП. ГЕРОЇВ СТАЛIНГРАДА, 16 В ОБОЛОНСЬКОМУ РАЙОНI М.КИЄВА</t>
  </si>
  <si>
    <t>РЕКОНСТРУКЦIЯ БУДIВЛI КИЇВСЬКОГО МIСЬКОГО БУДИНКУ ДИТИНИ "БЕРIЗКА" З ПРИБУДОВОЮ КОРПУСУ ФIЗИЧНОЇ ТА РЕАБIЛIТАЦIЙНОЇ МЕДИЦИНИ НА ВУЛ. КУБАНСЬКОЇ УКРАЇНИ (МАРШАЛА ЖУКОВА), 4 В ДЕСНЯНСЬКОМУ РАЙОНI</t>
  </si>
  <si>
    <t>РЕКОНСТРУКЦIЯ БУДIВЛI НА ПРОСПЕКТI СВОБОДИ, 22-А ПIД ВIДДIЛЕННЯ № 7 КОМУНАЛЬНОГО НЕКОМЕРЦIЙНОГО ПIДПРИЄМСТВА "ЦЕНТР ЕКСТРЕНОЇ МЕДИЧНОЇ ДОПОМОГИ ТА МЕДИЦИНИ КАТАСТРОФ МIСТА КИЄВА" ВИКОНАВЧОГО ОРГАНУ КИЇВСЬКОЇ МIСЬКОЇ РАДИ (КИЇВСЬКОЇ МIСЬКОЇ ДЕРЖАВНОЇ АДМIНIСТРАЦIЇ) У ПОДIЛЬСЬКОМУ РАЙОНI</t>
  </si>
  <si>
    <t xml:space="preserve">РЕКОНСТРУКЦIЯ НЕЖИТЛОВОЇ БУДIВЛI, ЛIТ. "А" ЗА АДРЕСОЮ: ПРОСПЕКТ МIНСЬКИЙ, 6 КОМУНАЛЬНОГО НЕКОМЕРЦIЙНОГО ПIДПРИЄМСТВА «ЦЕНТР ПЕРВИННОЇ МЕДИКО-САНIТАРНОЇ ДОПОМОГИ №2» ОБОЛОНСЬКОГО РАЙОНУ МIСТА КИЄВА </t>
  </si>
  <si>
    <t>РЕКОНСТРУКЦIЯ ПРИЙМАЛЬНОГО ВIДДIЛЕННЯ ТА СПЕЦIАЛIЗОВАНИХ ВIДДIЛЕНЬ ОЛЕКСАНДРIВСЬКОЇ КЛIНIЧНОЇ ЛIКАРНI М.КИЄВА, БЛАГОУСТРIЙ ТЕРИТОРIЇ ТА ПРОТИЗСУВНI РОБОТИ НА ВУЛ.ШОВКОВИЧНIЙ, 39/1</t>
  </si>
  <si>
    <t>Департамент соціальної політики виконавчого органу Київської міської ради (КМДА)</t>
  </si>
  <si>
    <t xml:space="preserve">0810160  </t>
  </si>
  <si>
    <t xml:space="preserve">0813101  </t>
  </si>
  <si>
    <t>На придбання обладнання та капітальний ремонт приміщень підвідомчих установ для покращення умов надання соціальних послуг</t>
  </si>
  <si>
    <t xml:space="preserve">0813102  </t>
  </si>
  <si>
    <t>На капітальний ремонт приміщень підвідомчих установ для покращення умов надання соціальних послуг</t>
  </si>
  <si>
    <t xml:space="preserve">0813104  </t>
  </si>
  <si>
    <t>На придбання спецавтотранспорту для надання транспортних соціальних послуг та на капітальний ремонт приміщень підвідомчих установ для покращення умов надання соціальних послуг</t>
  </si>
  <si>
    <t xml:space="preserve">0813241  </t>
  </si>
  <si>
    <t xml:space="preserve">0817323  </t>
  </si>
  <si>
    <t>БУДIВНИЦТВО АРТЕЗIАНСЬКОЇ СВЕРДЛОВИНИ НА ТЕРИТОРIЇ КИЇВСЬКОГО ГЕРIАТРИЧНОГО ПАНСIОНАТУ</t>
  </si>
  <si>
    <t>БУДIВНИЦТВО АРТЕЗIАНСЬКОЇ СВЕРДЛОВИНИ НА ТЕРИТОРIЇ КИЇВСЬКОГО ПАНСIОНАТУ ВЕТЕРАНIВ ПРАЦI ЗА АДРЕСОЮ М. КИЇВ, ВУЛ. КУБАНСЬКОЇ УКРАЇНИ, 2</t>
  </si>
  <si>
    <t>Служба у справах дітей та сім'ї виконавчого органу Київської міської ради (КМДА)</t>
  </si>
  <si>
    <t xml:space="preserve">0913121  </t>
  </si>
  <si>
    <t xml:space="preserve">0913241  </t>
  </si>
  <si>
    <t>На створення 5-ти малих групових будинків та реабілітаційних відділень для дітей.  На капітальний ремонт приміщень підвідомчих установ для покращення умов надання соціальних послуг.</t>
  </si>
  <si>
    <t>Департамент культури виконавчого органу Київської міської ради (КМДА)</t>
  </si>
  <si>
    <t xml:space="preserve">1011101  </t>
  </si>
  <si>
    <t>Регіональне замовлення</t>
  </si>
  <si>
    <t xml:space="preserve">1014010  </t>
  </si>
  <si>
    <t>На заробітну плату Київського національного академічного Молодого театру, на капітальний та поточний ремонт Київського академічного театру драми і комедії на лівому березі Дніпра, встановлення пожежної сигналізації для Українського малого драматичного театру, придбання обладнання для Київського національного академічного театру оперети</t>
  </si>
  <si>
    <t xml:space="preserve">1014030  </t>
  </si>
  <si>
    <t>придбання книжок</t>
  </si>
  <si>
    <t xml:space="preserve">1014060  </t>
  </si>
  <si>
    <t>Розпорядження КМВА №115 від 02.03.2023  на фінансову підтримку діяльності КП "Київкінофільм"</t>
  </si>
  <si>
    <t xml:space="preserve">1014070  </t>
  </si>
  <si>
    <t xml:space="preserve">1014081  </t>
  </si>
  <si>
    <t xml:space="preserve">1014082  </t>
  </si>
  <si>
    <t>Департамент молоді та спорту виконавчого органу Київської міської ради (КМДА)</t>
  </si>
  <si>
    <t xml:space="preserve">1113140  </t>
  </si>
  <si>
    <t xml:space="preserve">Путівки на оздоровлення та відпочинок дітей </t>
  </si>
  <si>
    <t xml:space="preserve">1115021  </t>
  </si>
  <si>
    <t>Капітальний ремонт Київського міського центру фізичної культури і спорту інвалідів "Інваспорт"</t>
  </si>
  <si>
    <t xml:space="preserve">Придбання спортивного обладнання </t>
  </si>
  <si>
    <t xml:space="preserve">1115031  </t>
  </si>
  <si>
    <t xml:space="preserve"> Капітальний ремонт дитячо-юнацьких спортивних шкіл</t>
  </si>
  <si>
    <t xml:space="preserve"> Поточний ремонт укриття дитячо-юнацьких спортивних шкіл</t>
  </si>
  <si>
    <t xml:space="preserve">1115033  </t>
  </si>
  <si>
    <t>Капітальний ремонт Школи вищої спортивної майстерності міста Києва</t>
  </si>
  <si>
    <t>На погашення кредиторської заборгованості 2022 року</t>
  </si>
  <si>
    <t xml:space="preserve">1115041  </t>
  </si>
  <si>
    <t>Поточний ремонт укриття КП "Спортивний комплекс"</t>
  </si>
  <si>
    <t>Департамент житлово-комунальної інфраструктури виконавчого органу Київської міської ради (КМДА)</t>
  </si>
  <si>
    <t xml:space="preserve">1216011  </t>
  </si>
  <si>
    <t>на реалізацію енергоефективних заходів у житлових будинках ОСББ/ЖБК</t>
  </si>
  <si>
    <t xml:space="preserve">1216012  </t>
  </si>
  <si>
    <t>на капітальний ремонт котлів по КП «Київтеплоенерго» (ліквідація наслідків ворожих обстрілів російської федерації)</t>
  </si>
  <si>
    <t xml:space="preserve">1216014  </t>
  </si>
  <si>
    <t>на капітальний ремонт об'єктів благоустрою м.Києва</t>
  </si>
  <si>
    <t xml:space="preserve">1216017  </t>
  </si>
  <si>
    <t>на проведення аварійно- відновлювальних робіт з капітального ремонту обладнання ТЕЦ-5, ТЕЦ-6, яке було пошкоджене в наслідок агресії російської федерації</t>
  </si>
  <si>
    <t xml:space="preserve">1216030  </t>
  </si>
  <si>
    <t xml:space="preserve">1217310  </t>
  </si>
  <si>
    <t>БУДIВНИЦТВО АРТЕЗIАНСЬКОЇ СВЕРДЛОВИНИ МАЛОЇ ПРОДУКТИВНОСТI НА ПРОСПЕКТI ОБОЛОНСЬКОМУ, 14-Б В ОБОЛОНСЬКОМУ РАЙОНI</t>
  </si>
  <si>
    <t>БУДIВНИЦТВО ВОДОПРОВОДУ ДЛЯ ПIДКЛЮЧЕННЯ ЖИТЛОВИХ БУДИНКIВ НА ВУЛИЦI ЗРОШУВАЛЬНIЙ, 3-Б, 4, 10, 14 ТА ДИТЯЧО-ЮНАЦЬКОЇ СПОРТИВНОЇ ШКОЛИ "АТЛЕТ" НА ВУЛИЦI ЗРОШУВАЛЬНА, 4-А У ДАРНИЦЬКОМУ РАЙОНI М. КИЄВА</t>
  </si>
  <si>
    <t>БУДIВНИЦТВО КАНАЛIЗАЦIЙНОГО КОЛЕКТОРА ПО ВУЛ. СТЕЦЕНКА З МЕТОЮ ЛIКВIДАЦIЇ КНС "НИВКИ" В М.КИЄВI</t>
  </si>
  <si>
    <t xml:space="preserve">БУДIВНИЦТВО КОЛУМБАРНОЇ СТIНИ НА МIСЬКОМУ КЛАДОВИЩI, ВУЛ. СТЕЦЕНКА,18 </t>
  </si>
  <si>
    <t>БУДIВНИЦТВО ОГОРОЖI З КОЛУМБАРНИМИ НIШАМИ НА ПIВДЕННОМУ КЛАДОВИЩI С.ВIТА-ПОШТОВА</t>
  </si>
  <si>
    <t>БУДIВНИЦТВО ПIВДЕННО-ЗАХIДНОГО КАНАЛIЗАЦIЙНОГО КОЛЕКТОРА, I-IV ПУСКОВI КОМПЛЕКСИ, У М.КИЄВI</t>
  </si>
  <si>
    <t>ПРОКЛАДАННЯ ЗОВНIШНIХ IНЖЕНЕРНИХ МЕРЕЖ ДО ЖИТЛОВОГО БУДИНКУ З ВБУДОВАНО-ПРИБУДОВАНИМИ ПРИМIЩЕННЯМИ НА ПЕРЕТИНI ВУЛИЦЬ МIЛЮТЕНКА ТА ШОЛОМ-АЛЕЙХЕМА У ДЕСНЯНСЬКОМУ РАЙОНI</t>
  </si>
  <si>
    <t>РЕКОНСТРУКЦIЯ III ЧЕРГИ НОВО-ДАРНИЦЬКОГО КАНАЛIЗАЦIЙНОГО КОЛЕКТОРА Д-2980 ММ</t>
  </si>
  <si>
    <t>РЕКОНСТРУКЦIЯ ДАМБ МУЛОВИХ ПОЛIВ № 1 ТА № 2 БОРТНИЦЬКОЇ СТАНЦIЇ АЕРАЦIЇ</t>
  </si>
  <si>
    <t>РЕКОНСТРУКЦIЯ ОБ'ЄКТА ВОДОПОСТАЧАННЯ ПРАТ "АК "КИЇВВОДОКАНАЛ"</t>
  </si>
  <si>
    <t>РЕКОНСТРУКЦIЯ ПРОХIДНОГО КОЛЕКТОРА ВОДОПРОВОДУ Д=1400 ММ ВIД СТАНЦIЇ МЕТРО "ДНIПРО" ДО ВУЛ. КIРОВОГРАДСЬКОЇ В М. КИЄВI</t>
  </si>
  <si>
    <t>РЕКОНСТРУКЦIЯ ТА МОДЕРНIЗАЦIЯ ЛIФТОВОГО ГОСПОДАРСТВА У ЖИТЛОВОМУ ФОНДI МIСТА КИЄВА (ПЕРЕЛIК ОБ'ЄКТIВ ВИЗНАЧЕНО НАКАЗОМ ДЕПАРТАМЕНТУ ЖИТЛОВО-КОМУНАЛЬНОЇ IНФРАСТРУКТУРИ ВО КМР (КМДА) ВIД 31.01.2023 № 06-ОД)</t>
  </si>
  <si>
    <t>РЕКОНСТРУКЦIЯ ТА ТЕХНIЧНЕ ПЕРЕОСНАЩЕННЯ ПОЛIГОНУ ТВЕРДИХ ПОБУТОВИХ ВIДХОДIВ N 5 В С. ПIДГIРЦI ОБУХIВСЬКОГО РАЙОНУ КИЇВСЬКОЇ ОБЛАСТI</t>
  </si>
  <si>
    <t>РЕКОНСТРУКЦIЯ ТА ТЕХНIЧНЕ ПЕРЕОСНАЩЕННЯ ПОЛIГОНУ ТВЕРДИХ ПОБУТОВИХ ВIДХОДIВ №5 В С. ПIДГIРЦI ОБУХIВСЬКОГО РАЙОНУ КИЇВСЬКОЇ ОБЛАСТI. РЕКУЛЬТИВАЦIЯ ДIЛЯНКИ №1</t>
  </si>
  <si>
    <t>РЕКОНСТРУКЦIЯ ШЛIХТЕРОВСЬКОГО КАНАЛIЗАЦIЙНОГО КОЛЕКТОРА Д=600-700-900-1250-1450-2450 ММ У М. КИЄВI</t>
  </si>
  <si>
    <t>ТЕХНIЧНЕ ПЕРЕОСНАЩЕННЯ СП "ЗАВОД "ЕНЕРГIЯ" КП "КИЇВТЕПЛОЕНЕРГО" НА ВУЛ. КОЛЕКТОРНIЙ, 44 У ДАРНИЦЬКОМУ РАЙОНI М. КИЄВА В ЧАСТИНI СИСТЕМИ ОЧИЩЕННЯ ДИМОВИХ ГАЗIВ</t>
  </si>
  <si>
    <t xml:space="preserve">1217340  </t>
  </si>
  <si>
    <t xml:space="preserve">на реалізацію енергоефективних заходів у житлових будинках ОСББ/ЖБК </t>
  </si>
  <si>
    <t>РЕСТАВРАЦIЯ ЛIФТIВ У ЖИТЛОВОМУ БУДИНКУ ЗА АДРЕСОЮ ВУЛ. ВЕЛИКА ЖИТОМИРСЬКА, 8/14, ПIД'ЇЗДИ 1,2 У ШЕВЧЕНКIВСЬКОМУ РАЙОНI М.КИЄВА</t>
  </si>
  <si>
    <t xml:space="preserve">1217670  </t>
  </si>
  <si>
    <t xml:space="preserve">на поповнення статутного капіталу КП «Фонд модернізації та розвитку житлового фонду міста Києва» </t>
  </si>
  <si>
    <t>Департамент міського благоустрою виконавчого органу Київської міської ради (КМДА)</t>
  </si>
  <si>
    <t xml:space="preserve">1417330  </t>
  </si>
  <si>
    <t>БУДІВНИЦТВО ЦЕНТРУ ЗАХИСТУ ТВАРИН НА ВУЛ. АВТОПАРКОВІЙ У ДАРНИЦЬКОМУ РАЙОНІ</t>
  </si>
  <si>
    <t>Департамент будівництва та житлового забезпечення виконавчого органу Київської міської ради (КМДА)</t>
  </si>
  <si>
    <t xml:space="preserve">1510160  </t>
  </si>
  <si>
    <t xml:space="preserve">1516011  </t>
  </si>
  <si>
    <t>на виконання відновлювальних робіт (капітального ремонту) на житлових будинках, пошкоджених внаслідок воєнних дій російської федерації</t>
  </si>
  <si>
    <t xml:space="preserve">1516081  </t>
  </si>
  <si>
    <t>"РЕКОНСТРУКЦIЯ ЖИТЛОВОГО БУДИНКУ НА БУЛЬВАРI КОЛЬЦОВА, 24-А У СВЯТОШИНСЬКОМУ РАЙОНI"</t>
  </si>
  <si>
    <t xml:space="preserve">1516082  </t>
  </si>
  <si>
    <t>"ПРИДБАННЯ ЖИТЛА ДЛЯ УЧАСНИКІВ БОЙОВИХ ДІЙ  ТА ЧЛЕНІВ ЇХ СІМЕЙ"</t>
  </si>
  <si>
    <t>"ПРИДБАННЯ ЖИТЛА ДЛЯ ЧЕРГОВИКIВ КВАРТИРНОГО ОБЛIКУ (ДОПЛАТА ЗА ФАКТИЧНИМИ ОБМIРАМИ)"</t>
  </si>
  <si>
    <t xml:space="preserve">1516084  </t>
  </si>
  <si>
    <t>Департамент містобудування та архітектури виконавчого органу Київської міської ради (КМДА)</t>
  </si>
  <si>
    <t xml:space="preserve">1610160  </t>
  </si>
  <si>
    <t xml:space="preserve">1617350  </t>
  </si>
  <si>
    <t>РОЗРОБКА ТА ВПРОВАДЖЕННЯ КОМПЛЕКСНОЇ IНФОРМАЦIЙНО-АНАЛIТИЧНОЇ СИСТЕМИ "МIСТОБУДIВНИЙ КАДАСТР М.КИЄВА"</t>
  </si>
  <si>
    <t>РОЗРОБКА ТА КОРИГУВАННЯ МАТЕРIАЛIВ ДЕТАЛЬНИХ ПЛАНIВ ТА КОНЦЕПЦIЙ РОЗВИТКУ ТЕРИТОРIЙ, МIСТОБУДIВНИХ ПРОГРАМ ТА IНШОЇ МIСТОБУДIВНОЇ ДОКУМЕНТАЦIЇ, ПАСПОРТIВ ВУЛИЦЬ, МIСЬКИХ ВУЗЛIВ, РОЗРОБКА ТЕХНIКО-ЕКОНОМIЧНИХ ОБГРУНТУВАНЬ, ГАЛУЗЕВИХ ТА КОМПЛЕКСНИХ СХЕМ</t>
  </si>
  <si>
    <t>Департамент охорони культурної спадщини виконавчого органу Київської міської ради (КМДА)</t>
  </si>
  <si>
    <t xml:space="preserve">1817340  </t>
  </si>
  <si>
    <t>Ремонтно реставраційні роботи</t>
  </si>
  <si>
    <t>Департамент транспортної інфраструктури виконавчого органу Київської міської ради (КМДА)</t>
  </si>
  <si>
    <t xml:space="preserve">1917421  </t>
  </si>
  <si>
    <t>РЕКОНСТРУКЦІЯ ТЯГОВОЇ ПІДСТАНЦІЇ КОМУНАЛЬНОГО ПІДПРИЄМСТВА "КИЇВПАСТРАНС" (ТЯГОВА ПІДСТАНЦІЯ № 818 (ТП-818), ВУЛ. ШОТА РУСТАВЕЛІ, 26 ЛІТЕРА А В ПЕЧЕРСЬКОМУ РАЙОНІ МІСТА КИЄВА)</t>
  </si>
  <si>
    <t xml:space="preserve">1917423  </t>
  </si>
  <si>
    <t>РЕКОНСТРУКЦІЯ СИСТЕМИ АВТОМАТИЧНОЇ ПОЖЕЖНОЇ СИГНАЛІЗАЦІЇ НА ОБ'ЄКТАХ МЕТРОПОЛІТЕНУ З ОСНАЩЕННЯМ СИСТЕМАМИ ПРОТИПОЖЕЖНОГО ЗАХИСТУ ЕСКАЛАТОРНИХ КОМПЛЕКСІВ СТАНЦІЙ</t>
  </si>
  <si>
    <t xml:space="preserve">1917426  </t>
  </si>
  <si>
    <t>капітальний ремонт об'єктів метрополітену</t>
  </si>
  <si>
    <t>придбання трамвайних вагонів (за проєктом" Міський громадський транспорт України" з ЄІБ)</t>
  </si>
  <si>
    <t xml:space="preserve">1917441  </t>
  </si>
  <si>
    <t>БУДIВНИЦТВО ПОДIЛЬСЬКОГО МОСТОВОГО ПЕРЕХОДУ ЧЕРЕЗ Р. ДНIПРО У М. КИЄВI</t>
  </si>
  <si>
    <t>на капітальний ремонт мостів та шляхопроводів</t>
  </si>
  <si>
    <t>на поточне утримання мостів та шляхопроводів</t>
  </si>
  <si>
    <t>РЕКОНСТРУКЦIЯ ТРАНСПОРТНОЇ РОЗВ'ЯЗКИ НА ПЕРЕТИНI ПРОСПЕКТУ ПЕРЕМОГИ З ВУЛ. ГЕТЬМАНА У СОЛОМ'ЯНСЬКОМУ ТА ШЕВЧЕНКIВСЬКОМУ РАЙОНАХ М.КИЄВА</t>
  </si>
  <si>
    <t>РЕКОНСТРУКЦІЯ ШЛЯХОПРОВОДУ В СКЛАДІ ТРАНСПОРТНОЇ РОЗВ'ЯЗКИ НА ПЕРЕТИНІ ВУЛ. ДЕГТЯРІВСЬКОЇ ТА ВУЛ. ОЛЕКСАНДРА ДОВЖЕНКА</t>
  </si>
  <si>
    <t xml:space="preserve">1917442  </t>
  </si>
  <si>
    <t>на оплату зовнішнього освітлення у  м.Києві</t>
  </si>
  <si>
    <t>на утримання вулично-дорожньої мережі та придбання спецтехніки</t>
  </si>
  <si>
    <t xml:space="preserve">1917461  </t>
  </si>
  <si>
    <t>БУДIВНИЦТВО ВЕЛИКОЇ КIЛЬЦЕВОЇ ДОРОГИ НА ДIЛЯНЦI ВIД ВУЛИЦI БОГАТИРСЬКОЇ ДО ОБОЛОНСЬКОГО ПРОСПЕКТУ В М. КИЄВI</t>
  </si>
  <si>
    <t>БУДIВНИЦТВО ВУЛИЦI ВIД ПРОСПЕКТУ ПЕТРА ГРИГОРЕНКА ДО МЕЖI МIСТА КИЄВА У ДАРНИЦЬКОМУ РАЙОНI</t>
  </si>
  <si>
    <t>РЕКОНСТРУКЦІЯ МЕРЕЖІ МІСЬКОЇ ДОЩОВОЇ КАНАЛІЗАЦІЇ НА ТЕРИТОРІЇ. ЩО ПРИЛЯГАЄ ДО СВЯТО-УСПЕНСЬКОЇ КИЇВО-ПЕЧЕРСЬКОЇ ЛАВРИ У ПЕЧЕРСЬКОМУ РАЙОНІ</t>
  </si>
  <si>
    <t xml:space="preserve">1917691  </t>
  </si>
  <si>
    <t>Департамент інформаційно-комунікаційних технологій виконавчого органу Київської міської ради (КМДА)</t>
  </si>
  <si>
    <t xml:space="preserve">2017520  </t>
  </si>
  <si>
    <t>Заходи  МЦП "Електронна столиця"</t>
  </si>
  <si>
    <t>Департамент суспільних комунікацій  виконавчого органу Київської міської ради (КМДА)</t>
  </si>
  <si>
    <t xml:space="preserve">2310180  </t>
  </si>
  <si>
    <t>Створення нових районних громадських просторів</t>
  </si>
  <si>
    <t>Управління туризму та промоцій  виконавчого органу Київської міської ради (КМДА)</t>
  </si>
  <si>
    <t xml:space="preserve">2610160  </t>
  </si>
  <si>
    <t xml:space="preserve">2617622  </t>
  </si>
  <si>
    <t>Виготовлення та встановлення міні макетів туристично привабливих об'єктів із застосуванням шрифту Брайля для осіб з інвалідністю</t>
  </si>
  <si>
    <t>На розвиток туристичної інфраструктури міста</t>
  </si>
  <si>
    <t xml:space="preserve">Перерозподіл на розвиток у сфері туризму </t>
  </si>
  <si>
    <t>Поточний ремонт туристично-інформаційного центру</t>
  </si>
  <si>
    <t>Департамент економіки та інвестицій виконавчого органу Київської міської ради (КМДА)</t>
  </si>
  <si>
    <t xml:space="preserve">2710160  </t>
  </si>
  <si>
    <t xml:space="preserve">2717340  </t>
  </si>
  <si>
    <t xml:space="preserve">2717693  </t>
  </si>
  <si>
    <t>Управління екології та природних ресурсів виконавчого органу Київської міської ради (КМДА)</t>
  </si>
  <si>
    <t xml:space="preserve">2816030  </t>
  </si>
  <si>
    <t>На капітальний ремонт об’єктів благоустрою міста</t>
  </si>
  <si>
    <t>На придбання техніки та обладнання для благоустрою міста та посадкового матеріалу (саджанців дерев та кущів)</t>
  </si>
  <si>
    <t>На проведення робіт з благоустрою території після демонтажу самовільно встановлених малих архітектурних форм</t>
  </si>
  <si>
    <t>На утримання та благоустрій земель водного фонду (пляжів, зон відпочинку тощо)</t>
  </si>
  <si>
    <t xml:space="preserve">2817310  </t>
  </si>
  <si>
    <t>БУДІВНИЦТВО ПАРКУ ВЗДОВЖ ПРОСП. ГЕНЕРАЛА ВАТУТІНА МІЖ ПРОСП. ВОЛОДИМИРА МАЯКОВСЬКОГО ТА ВУЛ. ОНОРЕ ДЕ БАЛЬЗАКА У ДЕСНЯНСЬКОМУ РАЙОНІ</t>
  </si>
  <si>
    <t xml:space="preserve">РЕКОНСТРУКЦІЯ ПАРКУ ВІДПОЧИНКУ В УРОЧИЩІ "НАТАЛКА" В ОБОЛОНСЬКОМУ РАЙОНІ </t>
  </si>
  <si>
    <t xml:space="preserve">2818330  </t>
  </si>
  <si>
    <t>На забезпечення утримання системи моніторингу атмосферного повітря (7 постів) - 5300000 грн., погашення кредиторської заборгованості за встановлені пости -39670458 грн., на встановлення нових постів-40000000 грн.</t>
  </si>
  <si>
    <t>Департамент муніципальної безпеки виконавчого органу Київської міської ради (КМДА)</t>
  </si>
  <si>
    <t xml:space="preserve">3010160  </t>
  </si>
  <si>
    <t xml:space="preserve">3017693  </t>
  </si>
  <si>
    <t>На виконання заходів МЦП "Захисник Києва"  для ремонту та обладнання навчально - матеріальної бази з підготовки сил муніципальної безпеки та територіальної оборони м. Києва</t>
  </si>
  <si>
    <t>Придбання охоронного обладнання для 430 закладів загальної середньої освіти міста Києва</t>
  </si>
  <si>
    <t xml:space="preserve">3018110  </t>
  </si>
  <si>
    <t>Забезпечення працівників  територіальних формувань та служб цивільного захисту промисловими засобами ззахисту органів дихання та на утілізацію  хімічних та радіоактивних відходів</t>
  </si>
  <si>
    <t>Модернізація (реконструкція) системи оповіщення м. Києва</t>
  </si>
  <si>
    <t xml:space="preserve">3019800  </t>
  </si>
  <si>
    <t xml:space="preserve"> На виконання ззаходів МЦП цивільного захисту для Гу ДСНС України в м. Києві  на встановлення 5 пожежних постів в районах міста Києва з ціодобовим перебуванням особового складу та техніки</t>
  </si>
  <si>
    <t>На виконання ззходів МЦП цивільного захисту для ГУ ДСНС України в м. Києві на придбання та  ремонт пожежної техніки, зміцнення матеріально-технічної бази (придбання бойового одягу, спорядження, аварійно-рятувального обладнання, апаратів захисту органів дихання).</t>
  </si>
  <si>
    <t>Департамент комунальної власності  м.Києва виконавчого органу Київської міської ради (КМДА)</t>
  </si>
  <si>
    <t xml:space="preserve">3117340  </t>
  </si>
  <si>
    <t xml:space="preserve">3117693  </t>
  </si>
  <si>
    <t>Заходи міської цільової програми "Управління об'єктами комунальної власності територіальної громади міста Києва на 2022-2024 роки"</t>
  </si>
  <si>
    <t>Управління з питань реклами виконавчого органу Київської міської ради (КМДА)</t>
  </si>
  <si>
    <t xml:space="preserve">3210160  </t>
  </si>
  <si>
    <t>Департамент з питань реєстрації виконавчого органу Київської міської ради (КМДА)</t>
  </si>
  <si>
    <t xml:space="preserve">3310160  </t>
  </si>
  <si>
    <t>Департамент (Центр) надання адміністративних послуг виконавчого органу Київської міської ради (КМДА)</t>
  </si>
  <si>
    <t xml:space="preserve">3410160  </t>
  </si>
  <si>
    <t>Департамент промисловості та розвитку підприємництва виконавчого органу Київської міської ради (КМДА)</t>
  </si>
  <si>
    <t xml:space="preserve">3510160  </t>
  </si>
  <si>
    <t xml:space="preserve">3517610  </t>
  </si>
  <si>
    <t xml:space="preserve">3517693  </t>
  </si>
  <si>
    <t>Забезпечення зберігання гуманітарної/благодійної допомоги отриманої Гуманітарним штабом міста Києва</t>
  </si>
  <si>
    <t>Департамент земельних ресурсів  виконавчого органу Київської міської ради (КМДА)</t>
  </si>
  <si>
    <t xml:space="preserve">3610160  </t>
  </si>
  <si>
    <t>Департамент фiнансiв виконавчого органу Київської мiської ради (КМДА)</t>
  </si>
  <si>
    <t xml:space="preserve">3710160  </t>
  </si>
  <si>
    <t>Департамент внутрішнього фінансового контролю та аудиту виконавчого органу Київської міської ради (КМДА)</t>
  </si>
  <si>
    <t xml:space="preserve">3810160  </t>
  </si>
  <si>
    <t>Погашення кредиторської заборгованості</t>
  </si>
  <si>
    <t xml:space="preserve">3817520  </t>
  </si>
  <si>
    <t xml:space="preserve">3817693  </t>
  </si>
  <si>
    <t>Здійснення контролю в процесі будівництва,реконструкціях,реставрації, технічного переоснащення, капітального ремонту, що здійснюється за рахунок коштів бюджету міста Києва</t>
  </si>
  <si>
    <t>Голосіївська районна в місті Києві державна адміністрація</t>
  </si>
  <si>
    <t xml:space="preserve">4010160  </t>
  </si>
  <si>
    <t xml:space="preserve">4011010  </t>
  </si>
  <si>
    <t>Капітальний ремонт закладів дошкільної освіти</t>
  </si>
  <si>
    <t xml:space="preserve">4011021  </t>
  </si>
  <si>
    <t>Капітальний ремонт закладів загальної середньої освіти</t>
  </si>
  <si>
    <t>Оновлення кабінету біології ЗНЗ №122</t>
  </si>
  <si>
    <t xml:space="preserve">4011022  </t>
  </si>
  <si>
    <t>Капітальний ремонт спеціальних закладів загальної середньої освіти</t>
  </si>
  <si>
    <t xml:space="preserve">4011080  </t>
  </si>
  <si>
    <t>Капітальний ремонт мистецьких шкіл</t>
  </si>
  <si>
    <t xml:space="preserve">4011210  </t>
  </si>
  <si>
    <t>Розподіл залишків коштів субвенцій з державного бюджету  на надання державної підтримки особам з особливими освітніми потребами</t>
  </si>
  <si>
    <t xml:space="preserve">4016011  </t>
  </si>
  <si>
    <t>Капітальний ремонт житлового фонду</t>
  </si>
  <si>
    <t xml:space="preserve">4016015  </t>
  </si>
  <si>
    <t>Капітальний ремонт ліфтів на умовах співфінансування</t>
  </si>
  <si>
    <t xml:space="preserve">4016017  </t>
  </si>
  <si>
    <t>часткове відшкодування вартості придбаних незалежних джерел електричної енергії</t>
  </si>
  <si>
    <t xml:space="preserve">4016020  </t>
  </si>
  <si>
    <t>Капітальний ремонт приміщень сховищ цивільного захисту</t>
  </si>
  <si>
    <t xml:space="preserve">4017321  </t>
  </si>
  <si>
    <t>РЕКОНСТРУКЦІЯ З ПРИБУДОВОЮ БУДІВЕЛЬ І СПОРУД ГІМНАЗІЇ № 59 ІМЕНІ О. М. БОЙЧЕНКА. ВУЛ. ВЕЛИКА КИТАЇВСЬКА. 85 В ГОЛОСІЇВСЬКОМУ РАЙОНІ М. КИЄВА</t>
  </si>
  <si>
    <t>Дарницька районна в місті Києві державна адміністрація</t>
  </si>
  <si>
    <t xml:space="preserve">4110160  </t>
  </si>
  <si>
    <t xml:space="preserve">4111010  </t>
  </si>
  <si>
    <t xml:space="preserve">4111021  </t>
  </si>
  <si>
    <t>Перерозподіл видатків на оплату праціі закладам загальної середньої освіти у сумі 39449402,00 грн</t>
  </si>
  <si>
    <t xml:space="preserve">4111022  </t>
  </si>
  <si>
    <t>Перерозподіл видатків на оплату праціі спеціальним закладам загальної середньої освіти у сумі 697650,00 грн</t>
  </si>
  <si>
    <t xml:space="preserve">4111031  </t>
  </si>
  <si>
    <t>Перерозподіл освітньої субвенції на приватні заклади освіти</t>
  </si>
  <si>
    <t xml:space="preserve">4111210  </t>
  </si>
  <si>
    <t xml:space="preserve">4113132  </t>
  </si>
  <si>
    <t>На реалізацію Громадських проєктів №1222 та №1003</t>
  </si>
  <si>
    <t xml:space="preserve">4114030  </t>
  </si>
  <si>
    <t>На реалізацію Громадських проєктів №1226 та №1009</t>
  </si>
  <si>
    <t xml:space="preserve">4114060  </t>
  </si>
  <si>
    <t xml:space="preserve">4116011  </t>
  </si>
  <si>
    <t xml:space="preserve">4116015  </t>
  </si>
  <si>
    <t xml:space="preserve">4116017  </t>
  </si>
  <si>
    <t xml:space="preserve">4117310  </t>
  </si>
  <si>
    <t>БУДIВНИЦТВО ГIДРОВУЗЛА, МIКРОРАЙОН БОРТНИЧI, ПО ВУЛ.ДЯЧЕНКА В ДАРНИЦЬКОМУ РАЙОНI М. КИЄВА</t>
  </si>
  <si>
    <t>ВОДОПОСТАЧАННЯ 12 КВАРТАЛУ МIКРОРАЙОНУ БОРТНИЧI</t>
  </si>
  <si>
    <t xml:space="preserve">4117321  </t>
  </si>
  <si>
    <t xml:space="preserve">РЕКОНСТРУКЦIЯ СТАДIОНУ ТА СПОРТИВНИХ МАЙДАНЧИКIВ У ЗАГАЛЬНООСВIТНЬОМУ НАВЧАЛЬНОМУ ЗАКЛАДI № 111 НА ВУЛ. ЗДОЛБУНIВСЬКА, 7-Б ДАРНИЦЬКОГО РАЙОНУ М. КИЄВА </t>
  </si>
  <si>
    <t xml:space="preserve">4117323  </t>
  </si>
  <si>
    <t>РЕКОНСТУКЦIЯ БУДIВЛI ПIД РОЗМIЩЕННЯ МАЛОГО ГРУПОВОГО БУДИНКУ ЗА АДРЕСОЮ: ВУЛ. ШЕВЧЕНКА, 16 В ДАРНИЦЬКОМУ РАЙОНI МIСТА КИЄВА</t>
  </si>
  <si>
    <t>Деснянська районна в місті Києві державна адміністрація</t>
  </si>
  <si>
    <t xml:space="preserve">4210160  </t>
  </si>
  <si>
    <t xml:space="preserve">4211010  </t>
  </si>
  <si>
    <t>Капітальний ремонт та придбання обладнання закладами дошкільної освіти</t>
  </si>
  <si>
    <t xml:space="preserve">4211021  </t>
  </si>
  <si>
    <t>Капітальний ремонт та придбання обладнання закладами загальної середньої освіти</t>
  </si>
  <si>
    <t>Перерозподіл видатків на оплату праціі закладам загальної середньої освіти у сумі 22 000 000,00 грн</t>
  </si>
  <si>
    <t xml:space="preserve">4211151  </t>
  </si>
  <si>
    <t>На оплату праці працівників інклюзивно-ресурсних центрів</t>
  </si>
  <si>
    <t xml:space="preserve">4211210  </t>
  </si>
  <si>
    <t xml:space="preserve">4214030  </t>
  </si>
  <si>
    <t xml:space="preserve">4214060  </t>
  </si>
  <si>
    <t xml:space="preserve">4215031  </t>
  </si>
  <si>
    <t xml:space="preserve">4215061  </t>
  </si>
  <si>
    <t xml:space="preserve">4216011  </t>
  </si>
  <si>
    <t>Розпорядження  КМВА від 08.03.2023 №128  на асфальтування прибудинкових територій та міжквартальних проїздів</t>
  </si>
  <si>
    <t xml:space="preserve">4216015  </t>
  </si>
  <si>
    <t xml:space="preserve">4216017  </t>
  </si>
  <si>
    <t>Розпорядження  КМВА від 09.03.2023 №128
(часткове відшкодування вартості придбаних незалежних джерел електричної енергії )</t>
  </si>
  <si>
    <t xml:space="preserve">4217323  </t>
  </si>
  <si>
    <t>Перерозподіл відповідно до РКМВА від 08.03.2023 №128 на об'єкт "РЕКОНСТРУКЦІЯ НЕЖИТЛОВОЇ БУДІВЛІ НА ВУЛИЦІ МИКОЛИ ЗАКРЕВСЬКОГО. 3 ДЛЯ СТВОРЕННЯ УМОВ ДЛЯ НАДАННЯ СОЦІАЛЬНИХ ТА РЕАБІЛІТАЦІЙНИХ ПОСЛУГ. ПОСЛУГ У СФЕРІ СОЦІАЛЬНОГО ЗАХИСТУ ГРОМАДЯН У ДЕСНЯНСЬКОМУ РАЙОНІ"</t>
  </si>
  <si>
    <t>РЕКОНСТРУКЦIЯ НЕЖИТЛОВОЇ БУДIВЛI НА ВУЛИЦI МИКОЛИ ЗАКРЕВСЬКОГО, 3 ДЛЯ СТВОРЕННЯ УМОВ ДЛЯ НАДАННЯ СОЦIАЛЬНИХ ТА РЕАБIЛIТАЦIЙНИХ ПОСЛУГ, ПОСЛУГ У СФЕРI СОЦIАЛЬНОГО ЗАХИСТУ ГРОМАДЯН У ДЕСНЯНСЬКОМУ РАЙОНI</t>
  </si>
  <si>
    <t>Дніпровська районна в місті Києві державна адміністрація</t>
  </si>
  <si>
    <t xml:space="preserve">4310160  </t>
  </si>
  <si>
    <t xml:space="preserve">4311010  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</si>
  <si>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45 (капітальний ремонт покрівель дошкільного закладу №404)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</si>
  <si>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49 (капітальний ремонт (заміна вікон) дошкільний заклад №616)</t>
  </si>
  <si>
    <t xml:space="preserve">4311021  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</si>
  <si>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46 (капітальний ремонт фасаду школи № 258)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</si>
  <si>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47 (капітальний ремонт фасаду НВК Монтессорі)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</si>
  <si>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09.03.2023 № 49 (капітальний ремонт (заміна вікон) спеціалізована школа №65)</t>
  </si>
  <si>
    <t>Перерозподіл видатків на оплату праціі закладам загальної середньої освіти у сумі 36 618 859,00 грн</t>
  </si>
  <si>
    <t xml:space="preserve">4311070  </t>
  </si>
  <si>
    <t>Капітальний ремонт закладів позашкільної освіти</t>
  </si>
  <si>
    <t xml:space="preserve">4311080  </t>
  </si>
  <si>
    <t>На придбання обладнання для мистецьких шкіл</t>
  </si>
  <si>
    <t xml:space="preserve">4311151  </t>
  </si>
  <si>
    <t xml:space="preserve">4311210  </t>
  </si>
  <si>
    <t xml:space="preserve">4313105  </t>
  </si>
  <si>
    <t>На проведення капітального ремонту приміщень, покрівлі та встановлення підйомної платформи</t>
  </si>
  <si>
    <t xml:space="preserve">4313121  </t>
  </si>
  <si>
    <t>На забезпечення роботи закладу соціального захисту</t>
  </si>
  <si>
    <t xml:space="preserve">4316011  </t>
  </si>
  <si>
    <t xml:space="preserve">4316015  </t>
  </si>
  <si>
    <t>Розпорядження  КМВА від 01.03.2023 №105  на капітальний ремонт ліфтів на умовах співфінансування (оплата робіт, виконаних у минулому році)</t>
  </si>
  <si>
    <t xml:space="preserve">4316017  </t>
  </si>
  <si>
    <t>Розпорядження  КМВА від 01.03.2023 №105
(часткове відшкодування вартості придбаних незалежних джерел електричної енергії )</t>
  </si>
  <si>
    <t xml:space="preserve">4317310  </t>
  </si>
  <si>
    <t>Для завершення робiт у 2023 роцi по об'єкту "КАНАЛIЗУВАННЯ ПРИВАТНОГО СЕКТОРУ ДВРЗ"</t>
  </si>
  <si>
    <t>Для завершення робiт у 2023 роцi по об'єкту "РЕКОНСТРУКЦIЯ МЕРЕЖ ВОДОПОСТАЧАННЯ ПРИВАТНОГО СЕКТОРА ДВРЗ"</t>
  </si>
  <si>
    <t>Оболонська районна в місті Києві державна адміністрація</t>
  </si>
  <si>
    <t xml:space="preserve">4410160  </t>
  </si>
  <si>
    <t>для забезпечення утримання установ</t>
  </si>
  <si>
    <t xml:space="preserve">4411010  </t>
  </si>
  <si>
    <t xml:space="preserve">4411021  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</si>
  <si>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27.02.2023 № 31 (капітальний ремонт (заміна вікон) школа №232)</t>
  </si>
  <si>
    <t xml:space="preserve">4411022  </t>
  </si>
  <si>
    <t>Поточний ремонт спеціальної школи №4</t>
  </si>
  <si>
    <t xml:space="preserve">4411080  </t>
  </si>
  <si>
    <t xml:space="preserve">4411151  </t>
  </si>
  <si>
    <t xml:space="preserve">4411210  </t>
  </si>
  <si>
    <t xml:space="preserve">4414030  </t>
  </si>
  <si>
    <t>На капітальний ремонт бібліотек</t>
  </si>
  <si>
    <t xml:space="preserve">4414070  </t>
  </si>
  <si>
    <t>На придбання обладнання</t>
  </si>
  <si>
    <t xml:space="preserve">4415031  </t>
  </si>
  <si>
    <t>Капітальний ремонт дитячо-юнацької спортивної школи</t>
  </si>
  <si>
    <t xml:space="preserve">4416011  </t>
  </si>
  <si>
    <t xml:space="preserve">4416015  </t>
  </si>
  <si>
    <t xml:space="preserve">4416017  </t>
  </si>
  <si>
    <t xml:space="preserve">4417470  </t>
  </si>
  <si>
    <t>БУДІВНИЦТВО ПІДЗЕМНО-НАЗЕМНОГО ПАРКІНГУ (ПОДВІЙНОГО ПРИЗНАЧЕННЯ ДЛЯ УКРИТТЯ НАСЕЛЕННЯ) З ОБ’ЄКТАМИ ГРОМАДСЬКОГО ПРИЗНАЧЕННЯ ДЛЯ ОБСЛУГОВУВАННЯ НАСЕЛЕННЯ ТА ЗАБЕЗПЕЧЕННЯ РОБОТИ АВТОМОБІЛЬНОГО ТРАНСПОРТУ НА ВУЛИЦІ ПРИРІЧНІЙ В ОБОЛОНСЬКОМУ РАЙОНІ В МІСТІ КИЄВІ</t>
  </si>
  <si>
    <t xml:space="preserve">4417700  </t>
  </si>
  <si>
    <t xml:space="preserve"> ГРАНТИ БУДIВНИЦТВО ПIШОХIДНОГО МОСТОВОГО ПЕРЕХОДУ МIЖ ОБОЛОНСЬКОЮ НАБЕРЕЖНОЮ ТА ОСТРОВОМ ОБОЛОНСЬКИЙ В ОБОЛОНСЬКОМУ РАЙОНI</t>
  </si>
  <si>
    <t>Печерська районна в місті Києві державна адміністрація</t>
  </si>
  <si>
    <t xml:space="preserve">4510160  </t>
  </si>
  <si>
    <t xml:space="preserve">4511010  </t>
  </si>
  <si>
    <t>Капітальний ремонт та придбання обладнання для закладів дошкільної освіти</t>
  </si>
  <si>
    <t xml:space="preserve">4511021  </t>
  </si>
  <si>
    <t>Капітальний ремонт та придбання обладнання для закладів загальної середньої освіти</t>
  </si>
  <si>
    <t xml:space="preserve">4511070  </t>
  </si>
  <si>
    <t xml:space="preserve">4511141  </t>
  </si>
  <si>
    <t>Придбання обладнання для центрацізованої бухгалтерії</t>
  </si>
  <si>
    <t xml:space="preserve">4511210  </t>
  </si>
  <si>
    <t xml:space="preserve">4513132  </t>
  </si>
  <si>
    <t>На оплату праці працівників підліткових клубів</t>
  </si>
  <si>
    <t>На утримання підліткових клубів</t>
  </si>
  <si>
    <t xml:space="preserve">4516011  </t>
  </si>
  <si>
    <t xml:space="preserve">4516015  </t>
  </si>
  <si>
    <t xml:space="preserve">4516016  </t>
  </si>
  <si>
    <t>Капітальний ремонт ІТП</t>
  </si>
  <si>
    <t xml:space="preserve">4516017  </t>
  </si>
  <si>
    <t xml:space="preserve">4516083  </t>
  </si>
  <si>
    <t>РЕКОНСТРУКЦIЯ ПРИМIЩЕННЯ ПIД ДИТЯЧИЙ БУДИНОК СIМЕЙНОГО ТИПУ ПЕЧЕРСЬКОГО РАЙОНУ НА ВУЛ. ОМЕЛЯНОВИЧА-ПАВЛЕНКА, 3</t>
  </si>
  <si>
    <t>Подільська районна в місті Києві державна адміністрація</t>
  </si>
  <si>
    <t xml:space="preserve">4610160  </t>
  </si>
  <si>
    <t>на придбання техніки та оплата послуг</t>
  </si>
  <si>
    <t xml:space="preserve">4611021  </t>
  </si>
  <si>
    <t xml:space="preserve">4611025  </t>
  </si>
  <si>
    <t>Капітальний ремонт навчально-реабілітаційних центрів</t>
  </si>
  <si>
    <t xml:space="preserve">4611031  </t>
  </si>
  <si>
    <t xml:space="preserve">4611151  </t>
  </si>
  <si>
    <t>Капітальний ремонт інклюзивно-ресурсних центрів</t>
  </si>
  <si>
    <t xml:space="preserve">4611210  </t>
  </si>
  <si>
    <t xml:space="preserve">4616011  </t>
  </si>
  <si>
    <t xml:space="preserve">4616015  </t>
  </si>
  <si>
    <t xml:space="preserve">4616017  </t>
  </si>
  <si>
    <t>Розпорядження  КМВА від 01.03.2023 №109 (часткове відшкодування вартості придбаних незалежних джерел електричної енергії )</t>
  </si>
  <si>
    <t xml:space="preserve">4616030  </t>
  </si>
  <si>
    <t>На утримання в належному стані систем автоматичних механізмів доступу (болардів) і систем відеоспостереження та диспетчеризації</t>
  </si>
  <si>
    <t xml:space="preserve">4617323  </t>
  </si>
  <si>
    <t>РЕКОНСТРУКЦІЯ БУДІВЛІ НА ПРОСПЕКТІ ПРАВДИ. 4 ДЛЯ РОЗМІЩЕННЯ ЦЕНТРУ КОМПЛЕКСНОЇ РЕАБІЛІТАЦІЇ ДЛЯ ОСІБ З ІНВАЛІДНІСТЮ У ПОДІЛЬСЬКОМУ РАЙОНІ</t>
  </si>
  <si>
    <t>Святошинська районна в місті Києві державна адміністрація</t>
  </si>
  <si>
    <t xml:space="preserve">4710160  </t>
  </si>
  <si>
    <t xml:space="preserve">4711010  </t>
  </si>
  <si>
    <t xml:space="preserve">4711021  </t>
  </si>
  <si>
    <t>Перерозподіл видатків на оплату праціі закладам загальної середньої освіти у сумі 50 000 000,00 грн</t>
  </si>
  <si>
    <t xml:space="preserve">4711031  </t>
  </si>
  <si>
    <t xml:space="preserve">4711210  </t>
  </si>
  <si>
    <t xml:space="preserve">4713031  </t>
  </si>
  <si>
    <t>Розпорядження КМВА №106 від 01.03.2023  на капітальний ремонт квартир ветеранів</t>
  </si>
  <si>
    <t xml:space="preserve">4713132  </t>
  </si>
  <si>
    <t xml:space="preserve">Встановлення пожежної сигналізації в підліткових клубах </t>
  </si>
  <si>
    <t xml:space="preserve">4714030  </t>
  </si>
  <si>
    <t>На пожежну сигналізацію</t>
  </si>
  <si>
    <t>На технічне обслуговування пожежної сигналізації</t>
  </si>
  <si>
    <t xml:space="preserve">4715031  </t>
  </si>
  <si>
    <t>Встановлення пожежної сигналізації в дитячо-юнацьких спортивних школах</t>
  </si>
  <si>
    <t xml:space="preserve">4716011  </t>
  </si>
  <si>
    <t xml:space="preserve">4716015  </t>
  </si>
  <si>
    <t>Розпорядження  КМВА від 01.03.2023 №106  на капітальний ремонт ліфтів на умовах співфінансування (оплата робіт, виконаних у минулому році)</t>
  </si>
  <si>
    <t xml:space="preserve">4716016  </t>
  </si>
  <si>
    <t xml:space="preserve">4716017  </t>
  </si>
  <si>
    <t>Розпорядження  КМВА від 01.03.2023 №106 (часткове відшкодування вартості придбаних незалежних джерел електричної енергії )</t>
  </si>
  <si>
    <t xml:space="preserve">4716030  </t>
  </si>
  <si>
    <t xml:space="preserve">4717321  </t>
  </si>
  <si>
    <t>РЕКОНСТРУКЦІЯ ПРИМІЩЕНЬ НА ВУЛ. АКАДЕМІКА КОРОЛЬОВА. 5-А ДЛЯ ВІДНОВЛЕННЯ РОБОТИ ДОШКІЛЬНОГО НАВЧАЛЬНОГО ЗАКЛАДУ №497</t>
  </si>
  <si>
    <t>Солом'янська районна в місті Києві державна адміністрація</t>
  </si>
  <si>
    <t xml:space="preserve">4810160  </t>
  </si>
  <si>
    <t>придбання електронної пропускної системи</t>
  </si>
  <si>
    <t xml:space="preserve">4811010  </t>
  </si>
  <si>
    <t xml:space="preserve">4811021  </t>
  </si>
  <si>
    <t xml:space="preserve">Перерозподіл видатків на оплату праціі спеціальним закладам загальної середньої освіти </t>
  </si>
  <si>
    <t xml:space="preserve">4811022  </t>
  </si>
  <si>
    <t>Перерозподіл видатків на оплату праціі спеціальним закладам загальної середньої освіти у сумі 9 548 902,00 грн</t>
  </si>
  <si>
    <t xml:space="preserve">4811025  </t>
  </si>
  <si>
    <t>Придбання обладнання в заклади загальної середньої освіти</t>
  </si>
  <si>
    <t xml:space="preserve">4811031  </t>
  </si>
  <si>
    <t xml:space="preserve">4811070  </t>
  </si>
  <si>
    <t>Придбання обладнання в заклади позашкільної освіти</t>
  </si>
  <si>
    <t xml:space="preserve">4811210  </t>
  </si>
  <si>
    <t xml:space="preserve">4816011  </t>
  </si>
  <si>
    <t xml:space="preserve">4816015  </t>
  </si>
  <si>
    <t xml:space="preserve">4816017  </t>
  </si>
  <si>
    <t xml:space="preserve">4817310  </t>
  </si>
  <si>
    <t>"БУДІВНИЦТВО МЕРЕЖ КАНАЛІЗУВАННЯ ДО ДОШКІЛЬНОГО НАВЧАЛЬНОГО ЗАКЛАДУ № 211 НА ВУЛ. СЕРГІЯ КОЛОСА, 167 У СОЛОМ'ЯНСЬКОМУ РАЙОНІ"</t>
  </si>
  <si>
    <t xml:space="preserve">4817321  </t>
  </si>
  <si>
    <t xml:space="preserve">
"РЕКОНСТРУКЦIЯ БУДIВЛI ДЛЯ РОЗМIЩЕННЯ ДОШКIЛЬНОГО НАВЧАЛЬНОГО ЗАКЛАДУ НА ВУЛ. ГЕНЕРАЛА ТУПIКОВА, 27 У СОЛОМ'ЯНСЬКОМУ РАЙОНI"</t>
  </si>
  <si>
    <t xml:space="preserve"> "РЕКОНСТРУКЦIЯ БУДIВЛI ДОШКIЛЬНОГО НАВЧАЛЬНОГО ЗАКЛАДУ № 306 НА ПРОСП. ПОВIТРОФЛОТСЬКОМУ, 40-А У СОЛОМ'ЯНСЬКОМУ РАЙОНI"</t>
  </si>
  <si>
    <t>РЕКОНСТРУКЦIЯ З ДОБУДОВОЮ СЕРЕДНЬОЇ ЗАГАЛЬНООСВIТНЬОЇ ШКОЛИ № 22 НА ПРОСП.ВIДРАДНОМУ, 36-В У СОЛОМ'ЯНСЬКОМУ РАЙОНI М.КИЄВА</t>
  </si>
  <si>
    <t>Шевченківська районна в місті Києві  державна адміністрація</t>
  </si>
  <si>
    <t xml:space="preserve">4910160  </t>
  </si>
  <si>
    <t xml:space="preserve">4911010  </t>
  </si>
  <si>
    <t xml:space="preserve">4911021  </t>
  </si>
  <si>
    <t xml:space="preserve">4911023  </t>
  </si>
  <si>
    <t>Капітальний ремонт спеціалізованих закладів загальної середньої освіти</t>
  </si>
  <si>
    <t xml:space="preserve">4911070  </t>
  </si>
  <si>
    <t xml:space="preserve">4911210  </t>
  </si>
  <si>
    <t xml:space="preserve">4913140  </t>
  </si>
  <si>
    <t>Капітальний ремонт КП ДОТ "Зачарована долина"</t>
  </si>
  <si>
    <t xml:space="preserve">4916011  </t>
  </si>
  <si>
    <t xml:space="preserve">4916015  </t>
  </si>
  <si>
    <t xml:space="preserve">4916017  </t>
  </si>
  <si>
    <t xml:space="preserve">4916020  </t>
  </si>
  <si>
    <t xml:space="preserve">4916030  </t>
  </si>
  <si>
    <t>Разом</t>
  </si>
  <si>
    <t>Гранти, що надійшли до місцевих бюджетів</t>
  </si>
  <si>
    <t>Перерозподіл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листа КМР від 10.03.2023 № 225-СК-837</t>
  </si>
  <si>
    <t>на придбання спецавтомобілів екстреної(швидкої) медичної допомоги</t>
  </si>
  <si>
    <t>на проведення капітального ремонту</t>
  </si>
  <si>
    <t xml:space="preserve">0712040  </t>
  </si>
  <si>
    <t xml:space="preserve">0712144  </t>
  </si>
  <si>
    <t xml:space="preserve">0712151  </t>
  </si>
  <si>
    <t>на придбання медичного обладнання</t>
  </si>
  <si>
    <t>на комунальні послуги КЕКВ 2271,2272, 2273</t>
  </si>
  <si>
    <t>Перерозподіл по фоп з нарах на виконання розпор КМГ, у зв'язку з перерозподілом функціональних повноважень між окремими структурними підрозділами</t>
  </si>
  <si>
    <t xml:space="preserve">0910160  </t>
  </si>
  <si>
    <t>на утримання установи</t>
  </si>
  <si>
    <t>на погашення кредиторської заборгованості</t>
  </si>
  <si>
    <t xml:space="preserve">1910160  </t>
  </si>
  <si>
    <t>Залишки на 01.01.2023 коштів від плати за місця для паркування транспортних засобів</t>
  </si>
  <si>
    <t>перерозподіл по  КПКВ 7693 на КПКВ 0160 Лист ДЕІ від 02.03.2023 № 050/02-888</t>
  </si>
  <si>
    <t xml:space="preserve">Погашення кредиторської заборгованості. Придбання  предметів, матеріалів , обладнання та інвентар-28157 грн., дослідження і розробки, окремі заходи по реалізації держпрограм -1063400 грн.  </t>
  </si>
  <si>
    <t>капремонт адмінбудівлі та придбання обладнання</t>
  </si>
  <si>
    <t xml:space="preserve">3017330  </t>
  </si>
  <si>
    <t>"БУДІВНИЦТВО БУДІВЛІ АВАРІЙНО-РЯТУВАЛЬНОЇ СТАНЦІЇ ПОДІЛЬСЬКОГО РАЙОНУ НА ВУЛ.ВИШГОРОДСЬКА,21"</t>
  </si>
  <si>
    <t>На збільшення фонду оплати праці додаткового персоналу (переважно-охоронці в школи) 500 чоловік та придбання спецтранспорту, радіостанцій, форменого одягу та додаткового майна для забезпечення охоронної діяльності</t>
  </si>
  <si>
    <t>Встановлення системи відеонагляду на об"єкті</t>
  </si>
  <si>
    <t>Погашення кредиторськох заборгованості за капітальний ремонт складів матеріального резерву</t>
  </si>
  <si>
    <t>на створення нових робочих місць територіальних підрозділів ЦНАП на базі районних управлінь праці та соціального захисту населення для надання соціальних послуг через ЦНАП відповідно до розпорядження Кабінету Міністрів України від 16.05.2014 №523-р.</t>
  </si>
  <si>
    <t>перерозподіл на реалізацію ГБ</t>
  </si>
  <si>
    <t>відповідно розпорядженню  КМВА від 08.03.2023 №128 перерозподіл на пріоритетні напрями</t>
  </si>
  <si>
    <t>відповідно розпорядженню  КМВА від 01.03.2023 №105 перерозподіл на пріоритетні напрями</t>
  </si>
  <si>
    <t xml:space="preserve">4913133  </t>
  </si>
  <si>
    <t>На підтримку КП ДОТ "Зачарована долина"</t>
  </si>
  <si>
    <t>Довгострокові зобов'язання/ Одержання позик</t>
  </si>
  <si>
    <t>401101 / 203510</t>
  </si>
  <si>
    <t xml:space="preserve">1416030  </t>
  </si>
  <si>
    <t>надання фінансової підтримки громадським організаціям  міста Києва, на утриманні яких перебувають притулки для безпритульних тварин</t>
  </si>
  <si>
    <t xml:space="preserve">1917340  </t>
  </si>
  <si>
    <t>РЕКОНСТРУКЦIЯ ВУЛ. ТРУСКАВЕЦЬКОЇ У ДАРНИЦЬКОМУ РАЙОНI</t>
  </si>
  <si>
    <t>На виконання Комплексної міської цільової програми сприяння розвитку підприємництва, промисловості та споживчого ринку на 2019-2023 роки - 40000000 грн.</t>
  </si>
  <si>
    <t>на утримання установи, придбання обладнання</t>
  </si>
  <si>
    <t>Утримання, придбання матеріалів та кап.активів</t>
  </si>
  <si>
    <t>Перерозподіл видатків в зв`язку з реорганізацією заклідів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</si>
  <si>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 згідно розпорядження від 27.02.2023 №32 на капітальний ремонт</t>
  </si>
  <si>
    <t xml:space="preserve">Забезпечення участі стпортсменів у спортивних змаганнях </t>
  </si>
  <si>
    <t>Придбання дизельного пального для забезпечення роботи генераторів</t>
  </si>
  <si>
    <t>зміна джерела фінансування за рахунок залишків на 01.01.2023 надан. та обслуг.пільг.молод.кредит</t>
  </si>
  <si>
    <t xml:space="preserve">РЕСТАВРАЦIЯ БУДИНКУ ПРИБУТКОВОГО, В ЯКОМУ ПРОЖИВАЛИ ВIДОМI ХУДОЖНИКИ М. ВРУБЕЛЬ, О. ОРЛОВСЬКИЙ, В. КОТАРБИНСЬКИЙ, РОДИНА ПРАХОВИХ, ПАМ'ЯТКИ АРХIТЕКТУРИ, IСТОРIЇ, МОНУМЕНТАЛЬНОГО МИСТЕЦТВА МIСЦЕВОГО ЗНАЧЕННЯ ПО ВУЛ. ДЕСЯТИННIЙ, 14 </t>
  </si>
  <si>
    <t>на капітальний ремонт об`єктів дорожнього господарства</t>
  </si>
  <si>
    <t>на утримання, на придбання</t>
  </si>
  <si>
    <t>на поточний ремонт приміщень ДКСУ, пошкодженого внаслідок воєнних дій російської федерації</t>
  </si>
  <si>
    <t xml:space="preserve">БУДІВНИЦТВО АРТЕЗІАНСЬКОЇ СВЕРДЛОВИНИ МАЛОЇ ПРОДУКТИВНОСТІ ЗОНИ ВІДПОЧИНКУ "ТРОЄЩИНА"У ДЕСНЯНСЬКОМУ РАЙОНІ М. КИЄВА </t>
  </si>
  <si>
    <t>БУДІВНИЦТВО НАСОСНОЇ СТАНЦІЇ НА ОЗЕРІ ВИРЛИЦЯ ТА ВОДОПРОВОДУ ТЕХНІЧНОЇ ВОДИ ДЛЯ ПОЛИВУ ЗЕЛЕНИХ НАСАДЖЕНЬ ХАРКІВСЬКОЇ ПЛОЩІ ТА ПРОСПЕКТУ БАЖАНА В ДАРНИЦЬКОМУ РАЙОНІ</t>
  </si>
  <si>
    <t>РЕКОНСТРУКЦІЯ ЗЛИВОСТОКОВОЇ КАНАЛІЗАЦІЇ СИСТЕМИ ОЗЕР ОПЕЧЕНЬ В ОБОЛОНСЬКОМУ РАЙОНІ</t>
  </si>
  <si>
    <t>РЕКОНСТРУКЦІЯ ЗОНИ ВІДПОЧИНКУ "ЦЕНТРАЛЬНА" В ЧАСТИНІ СТВОРЕННЯ РЕКРЕАЦІЙНОГО МАРШРУТУ З БЛАГОУСТРОЄМ ПРИЛЕГЛОЇ ТЕРИТОРІЇ НА ТРУХАНОВОМУ ОСТРОВІ В ДНІПРОВСЬКОМУ РАЙОНІ М. КИЄВА</t>
  </si>
  <si>
    <t>РЕКОНСТРУКЦІЯ ТА БЛАГОУСТРІЙ ПАРКУ "ОРЛЯТКО" У СОЛОМ'ЯНСЬКОМУ РАЙОНІ</t>
  </si>
  <si>
    <t>на утримання</t>
  </si>
  <si>
    <t>Ремонтно-реставраційні роботи</t>
  </si>
  <si>
    <t>на придбання</t>
  </si>
  <si>
    <t xml:space="preserve">РЕКОНСТРУКЦІЯ З ПРИБУДОВОЮ БУДІВЕЛЬ І СПОРУД НЕЖИТЛОВОЇ БУДІВЛІ ЛІТ. "А"."Б" СПЕЦІАЛІЗОВАНОЇ ШКОЛИ І-ІІІ СТУПЕНІВ З ПОГЛИБЛЕНИМ ВИВЧЕННЯМ ФРАНЦУЗЬКОЇ МОВИ № 110 ІМЕНІ К. ГАПОНЕНКА МІСТА КИЄВА. ВУЛ. КОЗАЦЬКА. 5 У ГОЛОСІЇВСЬКОМУ РАЙОНІ (ПВР)
</t>
  </si>
  <si>
    <t xml:space="preserve">РЕКОНСТРУКЦІЯ НЕЖИТЛОВОЇ  БУДІВЛІ (ЛІТ.А)  ПІД БУДІВЛЮ ПОБУТОВОГО ОБСЛУГОВУВАННЯ  З АДМІНІСТРАТИВНИМИ ПРИМІЩЕННЯМИ   НА ВУЛ.ТЕСЛЯРСЬКІЙ. 2 У ГОЛОСІЇВСЬКОМУ РАЙОНІ МІСТА КИЄВА </t>
  </si>
  <si>
    <t>РЕКОНСТРУКЦІЯ НЕЖИТЛОВОЇ БУДІВЛІ ЛІТ. "А-З" СПЕЦІАЛІЗОВАНОЇ ШКОЛИ І-ІІІ СТУПЕНІВ З ПОГЛИБЛЕНИМ ВИВЧЕННЯМ УКРАЇНСЬКОЇ МОВИ ТА ЛІТЕРАТУРИ № 260 МІСТА КИЄВА. ВУЛ. МАРШАЛА ЯКУБОВСЬКОГО. 7-Б У ГОЛОСІЇВСЬКОМУ РАЙОНІ (ПВР)</t>
  </si>
  <si>
    <t>РЕКОНСТРУКЦIЇ СТАДIОНУ ТА СПОРТИВНИХ СПОРУД СПЕЦIАЛЬНОЇ ШКОЛИ I-II СТУПЕНIВ №10, М. КИЇВ, ВУЛ. ВАКУЛЕНЧУКА,1</t>
  </si>
  <si>
    <t xml:space="preserve">4417321  </t>
  </si>
  <si>
    <t>РЕКОНСТРУКЦIЯ ДОШКIЛЬНОГО НАВЧАЛЬНОГО ЗАКЛАДУ №206 НА ВУЛ. ПОЛЯРНIЙ, 13-А</t>
  </si>
  <si>
    <t>Придбання обладнання для закладів позашкільної освіти</t>
  </si>
  <si>
    <t xml:space="preserve"> відповідно розпорядженню  КМВА від 01.03.2023 №109 перерозподіл на пріоритетні напрями</t>
  </si>
  <si>
    <t>відповідно розпорядженню  КМВА від 01.03.2023 №106 перерозподіл на пріоритетні напрями</t>
  </si>
  <si>
    <t>БУДІВНИЦТВО ПОДІЛЬСЬКОГО МОСТОВОГО ПЕРЕХОДУ ЧЕРЕЗ Р. ДНІПРО У М. КИЄВІ</t>
  </si>
  <si>
    <t>РЕКОНСТРУКЦІЯ ДОШКІЛЬНОГО НАВЧАЛЬНОГО ЗАКЛАДУ N 224 НА ВУЛ.ПОПОВА. 7 У ОБОЛОНСЬКОМУ РАЙОНІ</t>
  </si>
  <si>
    <t>ПРОКЛАДАННЯ ЗОВНІШНІХ ІНЖЕНЕРНИХ МЕРЕЖ ДО ЖИТЛОВОГО БУДИНКУ З ВБУДОВАНО-ПРИБУДОВАНИМИ ПРИМІЩЕННЯМИ НА ПЕРЕТИНІ ВУЛИЦЬ МІЛЮТЕНКА ТА ШОЛОМ-АЛЕЙХЕМА У ДЕСНЯНСЬКОМУ РАЙОНІ</t>
  </si>
  <si>
    <t>РЕКОНСТРУКЦІЯ ЦЕНТРАЛЬНОГО ТЕПЛОВОГО ПУНКТУ НА ВУЛИЦІ ВІКЕНТІЯ БЕРЕТТІ. 14 І ТЕПЛОВИХ РОЗПОДІЛЬЧИХ МЕРЕЖ ЦЕНТРАЛЬНОГО ОПАЛЕННЯ Й ГАРЯЧОГО ВОДОПОСТАЧАННЯ ДО БУДИНКІВ НА ВУЛИЦЯХ ВІКЕНТІЯ БЕРЕТТІ 12. 14. 14-А. 16. 18. ТА ОНОРЕ ДЕ БАЛЬЗАКА. 44. 46-А. 42/20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</si>
</sst>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6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i/>
      <sz val="10"/>
      <color indexed="53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b/>
      <i/>
      <sz val="10"/>
      <color theme="9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sz val="10"/>
      <color theme="5" tint="-0.24997000396251678"/>
      <name val="Arial"/>
      <family val="2"/>
    </font>
    <font>
      <sz val="9"/>
      <color theme="9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E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/>
      <right/>
      <top/>
      <bottom style="thin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0" fontId="54" fillId="4" borderId="0" xfId="0" applyFont="1" applyFill="1" applyAlignment="1">
      <alignment horizontal="left" vertical="center"/>
    </xf>
    <xf numFmtId="185" fontId="54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3" fontId="55" fillId="6" borderId="14" xfId="0" applyNumberFormat="1" applyFont="1" applyFill="1" applyBorder="1" applyAlignment="1">
      <alignment vertical="center"/>
    </xf>
    <xf numFmtId="3" fontId="55" fillId="6" borderId="15" xfId="0" applyNumberFormat="1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3" fontId="55" fillId="3" borderId="10" xfId="0" applyNumberFormat="1" applyFont="1" applyFill="1" applyBorder="1" applyAlignment="1">
      <alignment vertical="center"/>
    </xf>
    <xf numFmtId="3" fontId="55" fillId="3" borderId="11" xfId="0" applyNumberFormat="1" applyFont="1" applyFill="1" applyBorder="1" applyAlignment="1">
      <alignment vertical="center"/>
    </xf>
    <xf numFmtId="0" fontId="55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4" borderId="17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56" fillId="34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7" xfId="0" applyNumberFormat="1" applyFont="1" applyBorder="1" applyAlignment="1">
      <alignment horizontal="center" vertical="center" wrapText="1"/>
    </xf>
    <xf numFmtId="3" fontId="1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" fontId="57" fillId="4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3" fillId="34" borderId="0" xfId="0" applyFont="1" applyFill="1" applyAlignment="1">
      <alignment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4" borderId="0" xfId="0" applyNumberFormat="1" applyFont="1" applyFill="1" applyAlignment="1">
      <alignment vertical="center"/>
    </xf>
    <xf numFmtId="4" fontId="55" fillId="33" borderId="0" xfId="0" applyNumberFormat="1" applyFont="1" applyFill="1" applyAlignment="1">
      <alignment horizontal="left" vertical="center"/>
    </xf>
    <xf numFmtId="4" fontId="1" fillId="6" borderId="15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right" vertical="center" wrapText="1"/>
    </xf>
    <xf numFmtId="3" fontId="2" fillId="4" borderId="13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58" fillId="35" borderId="24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3" fontId="1" fillId="4" borderId="0" xfId="0" applyNumberFormat="1" applyFont="1" applyFill="1" applyAlignment="1">
      <alignment vertical="center"/>
    </xf>
    <xf numFmtId="4" fontId="59" fillId="4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57" fillId="4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vertical="center"/>
    </xf>
    <xf numFmtId="3" fontId="54" fillId="0" borderId="0" xfId="0" applyNumberFormat="1" applyFont="1" applyAlignment="1">
      <alignment horizontal="left" vertical="center"/>
    </xf>
    <xf numFmtId="3" fontId="2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/>
    </xf>
    <xf numFmtId="3" fontId="53" fillId="0" borderId="0" xfId="0" applyNumberFormat="1" applyFont="1" applyAlignment="1">
      <alignment horizontal="left" vertical="center"/>
    </xf>
    <xf numFmtId="4" fontId="2" fillId="0" borderId="21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36" borderId="17" xfId="0" applyNumberFormat="1" applyFont="1" applyFill="1" applyBorder="1" applyAlignment="1">
      <alignment horizontal="center" vertical="center" wrapText="1"/>
    </xf>
    <xf numFmtId="3" fontId="2" fillId="36" borderId="21" xfId="0" applyNumberFormat="1" applyFont="1" applyFill="1" applyBorder="1" applyAlignment="1">
      <alignment vertical="center"/>
    </xf>
    <xf numFmtId="3" fontId="1" fillId="36" borderId="13" xfId="0" applyNumberFormat="1" applyFont="1" applyFill="1" applyBorder="1" applyAlignment="1">
      <alignment vertical="center"/>
    </xf>
    <xf numFmtId="0" fontId="1" fillId="37" borderId="25" xfId="0" applyNumberFormat="1" applyFont="1" applyFill="1" applyBorder="1" applyAlignment="1">
      <alignment horizontal="center" vertical="center" wrapText="1"/>
    </xf>
    <xf numFmtId="0" fontId="1" fillId="37" borderId="26" xfId="0" applyNumberFormat="1" applyFont="1" applyFill="1" applyBorder="1" applyAlignment="1">
      <alignment horizontal="center" vertical="center" wrapText="1"/>
    </xf>
    <xf numFmtId="0" fontId="1" fillId="37" borderId="24" xfId="0" applyNumberFormat="1" applyFont="1" applyFill="1" applyBorder="1" applyAlignment="1">
      <alignment horizontal="center" vertical="center" wrapText="1"/>
    </xf>
    <xf numFmtId="0" fontId="1" fillId="37" borderId="25" xfId="0" applyNumberFormat="1" applyFont="1" applyFill="1" applyBorder="1" applyAlignment="1">
      <alignment horizontal="center" wrapText="1"/>
    </xf>
    <xf numFmtId="0" fontId="1" fillId="37" borderId="26" xfId="0" applyNumberFormat="1" applyFont="1" applyFill="1" applyBorder="1" applyAlignment="1">
      <alignment horizontal="center" wrapText="1"/>
    </xf>
    <xf numFmtId="3" fontId="7" fillId="38" borderId="24" xfId="0" applyNumberFormat="1" applyFont="1" applyFill="1" applyBorder="1" applyAlignment="1">
      <alignment horizontal="right" vertical="top"/>
    </xf>
    <xf numFmtId="0" fontId="7" fillId="38" borderId="25" xfId="0" applyNumberFormat="1" applyFont="1" applyFill="1" applyBorder="1" applyAlignment="1">
      <alignment vertical="top"/>
    </xf>
    <xf numFmtId="0" fontId="7" fillId="38" borderId="26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7" fillId="39" borderId="25" xfId="0" applyNumberFormat="1" applyFont="1" applyFill="1" applyBorder="1" applyAlignment="1">
      <alignment vertical="top" wrapText="1" indent="2"/>
    </xf>
    <xf numFmtId="0" fontId="7" fillId="39" borderId="26" xfId="0" applyNumberFormat="1" applyFont="1" applyFill="1" applyBorder="1" applyAlignment="1">
      <alignment vertical="top" wrapText="1" indent="2"/>
    </xf>
    <xf numFmtId="0" fontId="7" fillId="39" borderId="24" xfId="0" applyNumberFormat="1" applyFont="1" applyFill="1" applyBorder="1" applyAlignment="1">
      <alignment vertical="top" wrapText="1"/>
    </xf>
    <xf numFmtId="0" fontId="7" fillId="39" borderId="24" xfId="0" applyNumberFormat="1" applyFont="1" applyFill="1" applyBorder="1" applyAlignment="1">
      <alignment horizontal="right" vertical="top"/>
    </xf>
    <xf numFmtId="3" fontId="7" fillId="39" borderId="24" xfId="0" applyNumberFormat="1" applyFont="1" applyFill="1" applyBorder="1" applyAlignment="1">
      <alignment horizontal="right" vertical="top"/>
    </xf>
    <xf numFmtId="0" fontId="7" fillId="39" borderId="25" xfId="0" applyNumberFormat="1" applyFont="1" applyFill="1" applyBorder="1" applyAlignment="1">
      <alignment vertical="top"/>
    </xf>
    <xf numFmtId="0" fontId="7" fillId="39" borderId="26" xfId="0" applyNumberFormat="1" applyFont="1" applyFill="1" applyBorder="1" applyAlignment="1">
      <alignment vertical="top"/>
    </xf>
    <xf numFmtId="0" fontId="7" fillId="0" borderId="25" xfId="0" applyNumberFormat="1" applyFont="1" applyBorder="1" applyAlignment="1">
      <alignment vertical="top"/>
    </xf>
    <xf numFmtId="0" fontId="7" fillId="0" borderId="26" xfId="0" applyNumberFormat="1" applyFont="1" applyBorder="1" applyAlignment="1">
      <alignment vertical="top"/>
    </xf>
    <xf numFmtId="0" fontId="7" fillId="0" borderId="24" xfId="0" applyNumberFormat="1" applyFont="1" applyBorder="1" applyAlignment="1">
      <alignment vertical="top"/>
    </xf>
    <xf numFmtId="0" fontId="7" fillId="0" borderId="24" xfId="0" applyNumberFormat="1" applyFont="1" applyBorder="1" applyAlignment="1">
      <alignment horizontal="right" vertical="top"/>
    </xf>
    <xf numFmtId="3" fontId="7" fillId="0" borderId="24" xfId="0" applyNumberFormat="1" applyFont="1" applyBorder="1" applyAlignment="1">
      <alignment horizontal="right" vertical="top"/>
    </xf>
    <xf numFmtId="0" fontId="7" fillId="38" borderId="24" xfId="0" applyNumberFormat="1" applyFont="1" applyFill="1" applyBorder="1" applyAlignment="1">
      <alignment horizontal="right" vertical="top"/>
    </xf>
    <xf numFmtId="3" fontId="7" fillId="37" borderId="24" xfId="0" applyNumberFormat="1" applyFont="1" applyFill="1" applyBorder="1" applyAlignment="1">
      <alignment horizontal="right" vertical="top"/>
    </xf>
    <xf numFmtId="0" fontId="7" fillId="37" borderId="25" xfId="0" applyNumberFormat="1" applyFont="1" applyFill="1" applyBorder="1" applyAlignment="1">
      <alignment vertical="top"/>
    </xf>
    <xf numFmtId="0" fontId="7" fillId="37" borderId="26" xfId="0" applyNumberFormat="1" applyFont="1" applyFill="1" applyBorder="1" applyAlignment="1">
      <alignment vertical="top"/>
    </xf>
    <xf numFmtId="0" fontId="7" fillId="0" borderId="24" xfId="0" applyNumberFormat="1" applyFont="1" applyBorder="1" applyAlignment="1">
      <alignment vertical="top" wrapText="1" indent="4"/>
    </xf>
    <xf numFmtId="0" fontId="7" fillId="37" borderId="24" xfId="0" applyNumberFormat="1" applyFont="1" applyFill="1" applyBorder="1" applyAlignment="1">
      <alignment vertical="top"/>
    </xf>
    <xf numFmtId="0" fontId="7" fillId="38" borderId="24" xfId="0" applyNumberFormat="1" applyFont="1" applyFill="1" applyBorder="1" applyAlignment="1">
      <alignment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3" fontId="1" fillId="4" borderId="13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top"/>
    </xf>
    <xf numFmtId="0" fontId="1" fillId="0" borderId="27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" fillId="36" borderId="13" xfId="0" applyNumberFormat="1" applyFont="1" applyFill="1" applyBorder="1" applyAlignment="1">
      <alignment horizontal="center" wrapText="1"/>
    </xf>
    <xf numFmtId="0" fontId="1" fillId="36" borderId="21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wrapText="1"/>
    </xf>
    <xf numFmtId="0" fontId="2" fillId="0" borderId="21" xfId="0" applyNumberFormat="1" applyFont="1" applyBorder="1" applyAlignment="1">
      <alignment wrapText="1"/>
    </xf>
    <xf numFmtId="0" fontId="3" fillId="34" borderId="28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/>
    </xf>
    <xf numFmtId="0" fontId="3" fillId="34" borderId="30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/>
    </xf>
    <xf numFmtId="0" fontId="1" fillId="4" borderId="2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1" fillId="37" borderId="24" xfId="0" applyNumberFormat="1" applyFont="1" applyFill="1" applyBorder="1" applyAlignment="1">
      <alignment horizontal="center" vertical="center" wrapText="1"/>
    </xf>
    <xf numFmtId="0" fontId="1" fillId="37" borderId="31" xfId="0" applyNumberFormat="1" applyFont="1" applyFill="1" applyBorder="1" applyAlignment="1">
      <alignment horizontal="center" vertical="center" wrapText="1"/>
    </xf>
    <xf numFmtId="0" fontId="1" fillId="37" borderId="32" xfId="0" applyNumberFormat="1" applyFont="1" applyFill="1" applyBorder="1" applyAlignment="1">
      <alignment horizontal="center" vertical="center" wrapText="1"/>
    </xf>
    <xf numFmtId="0" fontId="1" fillId="37" borderId="33" xfId="0" applyNumberFormat="1" applyFont="1" applyFill="1" applyBorder="1" applyAlignment="1">
      <alignment horizontal="center" vertical="center" wrapText="1"/>
    </xf>
    <xf numFmtId="0" fontId="1" fillId="37" borderId="24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37" borderId="24" xfId="0" applyNumberFormat="1" applyFont="1" applyFill="1" applyBorder="1" applyAlignment="1">
      <alignment horizontal="center" wrapText="1"/>
    </xf>
    <xf numFmtId="0" fontId="2" fillId="4" borderId="0" xfId="0" applyFont="1" applyFill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700"/>
  <sheetViews>
    <sheetView tabSelected="1" view="pageBreakPreview" zoomScale="80" zoomScaleNormal="80" zoomScaleSheetLayoutView="80" workbookViewId="0" topLeftCell="A39">
      <selection activeCell="C53" sqref="C53"/>
    </sheetView>
  </sheetViews>
  <sheetFormatPr defaultColWidth="22.83203125" defaultRowHeight="11.25"/>
  <cols>
    <col min="1" max="1" width="26.83203125" style="30" customWidth="1"/>
    <col min="2" max="2" width="26" style="30" customWidth="1"/>
    <col min="3" max="3" width="22.83203125" style="31" customWidth="1"/>
    <col min="4" max="5" width="29" style="71" customWidth="1"/>
    <col min="6" max="6" width="31.5" style="9" customWidth="1"/>
    <col min="7" max="7" width="69.83203125" style="9" customWidth="1"/>
    <col min="8" max="8" width="22.83203125" style="3" customWidth="1"/>
    <col min="9" max="9" width="22.83203125" style="32" customWidth="1"/>
    <col min="10" max="10" width="19.83203125" style="32" customWidth="1"/>
    <col min="11" max="12" width="22.83203125" style="32" customWidth="1"/>
    <col min="13" max="13" width="4.66015625" style="32" customWidth="1"/>
    <col min="14" max="16384" width="22.83203125" style="32" customWidth="1"/>
  </cols>
  <sheetData>
    <row r="1" spans="3:8" s="30" customFormat="1" ht="18" customHeight="1">
      <c r="C1" s="31"/>
      <c r="D1" s="71"/>
      <c r="E1" s="71"/>
      <c r="F1" s="9"/>
      <c r="G1" s="31" t="s">
        <v>20</v>
      </c>
      <c r="H1" s="1" t="s">
        <v>3</v>
      </c>
    </row>
    <row r="2" spans="1:8" ht="21.75" customHeight="1">
      <c r="A2" s="145" t="s">
        <v>43</v>
      </c>
      <c r="B2" s="145"/>
      <c r="C2" s="145"/>
      <c r="D2" s="145"/>
      <c r="E2" s="145"/>
      <c r="F2" s="145"/>
      <c r="G2" s="145"/>
      <c r="H2" s="1">
        <v>1</v>
      </c>
    </row>
    <row r="3" spans="1:8" ht="12.75">
      <c r="A3" s="149" t="s">
        <v>53</v>
      </c>
      <c r="B3" s="149"/>
      <c r="C3" s="149"/>
      <c r="D3" s="149"/>
      <c r="E3" s="149"/>
      <c r="F3" s="149"/>
      <c r="G3" s="149"/>
      <c r="H3" s="1">
        <v>1</v>
      </c>
    </row>
    <row r="4" spans="1:8" ht="12.75">
      <c r="A4" s="146"/>
      <c r="B4" s="146"/>
      <c r="C4" s="146"/>
      <c r="D4" s="146"/>
      <c r="E4" s="146"/>
      <c r="F4" s="146"/>
      <c r="G4" s="146"/>
      <c r="H4" s="1">
        <v>1</v>
      </c>
    </row>
    <row r="5" spans="1:8" s="7" customFormat="1" ht="44.25" customHeight="1">
      <c r="A5" s="147" t="s">
        <v>0</v>
      </c>
      <c r="B5" s="148"/>
      <c r="C5" s="33" t="s">
        <v>23</v>
      </c>
      <c r="D5" s="41" t="s">
        <v>22</v>
      </c>
      <c r="E5" s="42" t="s">
        <v>21</v>
      </c>
      <c r="F5" s="120" t="s">
        <v>1</v>
      </c>
      <c r="G5" s="121"/>
      <c r="H5" s="1">
        <v>1</v>
      </c>
    </row>
    <row r="6" spans="1:11" s="35" customFormat="1" ht="24" customHeight="1">
      <c r="A6" s="142" t="s">
        <v>16</v>
      </c>
      <c r="B6" s="143"/>
      <c r="C6" s="144"/>
      <c r="D6" s="48">
        <f>D7+D12+D17</f>
        <v>22652900</v>
      </c>
      <c r="E6" s="49">
        <f>E7+E12+E17</f>
        <v>19280465</v>
      </c>
      <c r="F6" s="136" t="s">
        <v>5</v>
      </c>
      <c r="G6" s="137"/>
      <c r="H6" s="5">
        <v>1</v>
      </c>
      <c r="I6" s="34" t="e">
        <f>#REF!+E6+F6</f>
        <v>#REF!</v>
      </c>
      <c r="J6" s="44">
        <f>D6+E6</f>
        <v>41933365</v>
      </c>
      <c r="K6" s="44">
        <f>J6-J7</f>
        <v>19280465</v>
      </c>
    </row>
    <row r="7" spans="1:10" s="8" customFormat="1" ht="27" customHeight="1">
      <c r="A7" s="133" t="s">
        <v>45</v>
      </c>
      <c r="B7" s="134"/>
      <c r="C7" s="135"/>
      <c r="D7" s="50">
        <f>SUM(D8:D11)</f>
        <v>22652900</v>
      </c>
      <c r="E7" s="51">
        <f>SUM(E8:E11)</f>
        <v>0</v>
      </c>
      <c r="F7" s="120" t="s">
        <v>5</v>
      </c>
      <c r="G7" s="121"/>
      <c r="H7" s="2">
        <v>1</v>
      </c>
      <c r="I7" s="34" t="e">
        <f>#REF!+E7+F7+D7</f>
        <v>#REF!</v>
      </c>
      <c r="J7" s="43">
        <f>D7+E7</f>
        <v>22652900</v>
      </c>
    </row>
    <row r="8" spans="1:9" s="8" customFormat="1" ht="30" customHeight="1">
      <c r="A8" s="138" t="s">
        <v>48</v>
      </c>
      <c r="B8" s="139"/>
      <c r="C8" s="33">
        <v>41033000</v>
      </c>
      <c r="D8" s="52">
        <v>22652900</v>
      </c>
      <c r="E8" s="53"/>
      <c r="F8" s="120" t="s">
        <v>5</v>
      </c>
      <c r="G8" s="121"/>
      <c r="H8" s="6">
        <f>D8+E8</f>
        <v>22652900</v>
      </c>
      <c r="I8" s="34"/>
    </row>
    <row r="9" spans="1:9" s="8" customFormat="1" ht="17.25" customHeight="1" hidden="1">
      <c r="A9" s="138"/>
      <c r="B9" s="139"/>
      <c r="C9" s="33"/>
      <c r="D9" s="52"/>
      <c r="E9" s="54"/>
      <c r="F9" s="120" t="s">
        <v>5</v>
      </c>
      <c r="G9" s="121"/>
      <c r="H9" s="6">
        <f>D9+E9</f>
        <v>0</v>
      </c>
      <c r="I9" s="34"/>
    </row>
    <row r="10" spans="1:9" s="7" customFormat="1" ht="2.25" customHeight="1" hidden="1">
      <c r="A10" s="122"/>
      <c r="B10" s="123"/>
      <c r="C10" s="33"/>
      <c r="D10" s="51"/>
      <c r="E10" s="55"/>
      <c r="F10" s="120"/>
      <c r="G10" s="121"/>
      <c r="H10" s="4" t="e">
        <f>#REF!</f>
        <v>#REF!</v>
      </c>
      <c r="I10" s="34" t="e">
        <f>#REF!+E10+F10+D10</f>
        <v>#REF!</v>
      </c>
    </row>
    <row r="11" spans="1:9" s="7" customFormat="1" ht="12.75" hidden="1">
      <c r="A11" s="138"/>
      <c r="B11" s="139"/>
      <c r="C11" s="33"/>
      <c r="D11" s="57"/>
      <c r="E11" s="55"/>
      <c r="F11" s="120"/>
      <c r="G11" s="121"/>
      <c r="H11" s="4" t="e">
        <f>#REF!</f>
        <v>#REF!</v>
      </c>
      <c r="I11" s="34" t="e">
        <f>#REF!+E11+F11+D11</f>
        <v>#REF!</v>
      </c>
    </row>
    <row r="12" spans="1:9" s="8" customFormat="1" ht="21.75" customHeight="1">
      <c r="A12" s="133" t="s">
        <v>46</v>
      </c>
      <c r="B12" s="134"/>
      <c r="C12" s="135"/>
      <c r="D12" s="50">
        <f>SUM(D16:D16)</f>
        <v>0</v>
      </c>
      <c r="E12" s="53">
        <f>SUM(E13:E16)</f>
        <v>19280465</v>
      </c>
      <c r="F12" s="120" t="s">
        <v>12</v>
      </c>
      <c r="G12" s="121"/>
      <c r="H12" s="4" t="e">
        <f>#REF!</f>
        <v>#REF!</v>
      </c>
      <c r="I12" s="34" t="e">
        <f>#REF!+E12+F12+D12</f>
        <v>#REF!</v>
      </c>
    </row>
    <row r="13" spans="1:9" s="8" customFormat="1" ht="21.75" customHeight="1" hidden="1">
      <c r="A13" s="138"/>
      <c r="B13" s="139"/>
      <c r="C13" s="14"/>
      <c r="D13" s="50"/>
      <c r="E13" s="55"/>
      <c r="F13" s="120" t="s">
        <v>12</v>
      </c>
      <c r="G13" s="121"/>
      <c r="H13" s="4"/>
      <c r="I13" s="34"/>
    </row>
    <row r="14" spans="1:9" s="8" customFormat="1" ht="28.5" customHeight="1" hidden="1">
      <c r="A14" s="138"/>
      <c r="B14" s="139"/>
      <c r="C14" s="14"/>
      <c r="D14" s="50"/>
      <c r="E14" s="55"/>
      <c r="F14" s="120" t="s">
        <v>12</v>
      </c>
      <c r="G14" s="121"/>
      <c r="H14" s="4"/>
      <c r="I14" s="34"/>
    </row>
    <row r="15" spans="1:9" s="8" customFormat="1" ht="21.75" customHeight="1" hidden="1">
      <c r="A15" s="138"/>
      <c r="B15" s="139"/>
      <c r="C15" s="14"/>
      <c r="D15" s="50"/>
      <c r="E15" s="55"/>
      <c r="F15" s="120" t="s">
        <v>12</v>
      </c>
      <c r="G15" s="121"/>
      <c r="H15" s="4"/>
      <c r="I15" s="34"/>
    </row>
    <row r="16" spans="1:9" s="7" customFormat="1" ht="27" customHeight="1">
      <c r="A16" s="140" t="s">
        <v>533</v>
      </c>
      <c r="B16" s="141"/>
      <c r="C16" s="14">
        <v>42020500</v>
      </c>
      <c r="D16" s="50"/>
      <c r="E16" s="55">
        <v>19280465</v>
      </c>
      <c r="F16" s="120" t="s">
        <v>12</v>
      </c>
      <c r="G16" s="121"/>
      <c r="H16" s="4" t="e">
        <f>#REF!</f>
        <v>#REF!</v>
      </c>
      <c r="I16" s="34" t="e">
        <f>#REF!+E16+F16+D16</f>
        <v>#REF!</v>
      </c>
    </row>
    <row r="17" spans="1:9" s="8" customFormat="1" ht="17.25" customHeight="1" hidden="1">
      <c r="A17" s="133" t="s">
        <v>32</v>
      </c>
      <c r="B17" s="134"/>
      <c r="C17" s="135"/>
      <c r="D17" s="50">
        <f>SUM(D18:D19)</f>
        <v>0</v>
      </c>
      <c r="E17" s="50">
        <f>SUM(E18:E19)</f>
        <v>0</v>
      </c>
      <c r="F17" s="120" t="s">
        <v>12</v>
      </c>
      <c r="G17" s="121"/>
      <c r="H17" s="4" t="e">
        <f>#REF!</f>
        <v>#REF!</v>
      </c>
      <c r="I17" s="34" t="e">
        <f>#REF!+E17+F17+D17</f>
        <v>#REF!</v>
      </c>
    </row>
    <row r="18" spans="1:9" s="8" customFormat="1" ht="17.25" customHeight="1" hidden="1">
      <c r="A18" s="138"/>
      <c r="B18" s="139"/>
      <c r="C18" s="47"/>
      <c r="D18" s="58"/>
      <c r="E18" s="53"/>
      <c r="F18" s="120"/>
      <c r="G18" s="121"/>
      <c r="H18" s="4"/>
      <c r="I18" s="34"/>
    </row>
    <row r="19" spans="1:9" s="7" customFormat="1" ht="36.75" customHeight="1" hidden="1">
      <c r="A19" s="138"/>
      <c r="B19" s="139"/>
      <c r="C19" s="47"/>
      <c r="D19" s="58"/>
      <c r="E19" s="55"/>
      <c r="F19" s="120"/>
      <c r="G19" s="121"/>
      <c r="H19" s="4" t="e">
        <f>#REF!</f>
        <v>#REF!</v>
      </c>
      <c r="I19" s="34" t="e">
        <f>#REF!+E19+F19+D19</f>
        <v>#REF!</v>
      </c>
    </row>
    <row r="20" spans="1:9" s="35" customFormat="1" ht="15" customHeight="1">
      <c r="A20" s="132" t="s">
        <v>17</v>
      </c>
      <c r="B20" s="132"/>
      <c r="C20" s="132"/>
      <c r="D20" s="59">
        <f>D21+D23</f>
        <v>-324254684</v>
      </c>
      <c r="E20" s="59">
        <f>E21+E23</f>
        <v>0</v>
      </c>
      <c r="F20" s="136" t="s">
        <v>13</v>
      </c>
      <c r="G20" s="137"/>
      <c r="H20" s="5">
        <v>1</v>
      </c>
      <c r="I20" s="34" t="e">
        <f>#REF!+E20+F20+D20</f>
        <v>#REF!</v>
      </c>
    </row>
    <row r="21" spans="1:9" s="7" customFormat="1" ht="42" customHeight="1" hidden="1">
      <c r="A21" s="126" t="s">
        <v>42</v>
      </c>
      <c r="B21" s="127"/>
      <c r="C21" s="40">
        <v>8861</v>
      </c>
      <c r="D21" s="51">
        <f>SUM(D22)</f>
        <v>0</v>
      </c>
      <c r="E21" s="51">
        <f>SUM(E22)</f>
        <v>0</v>
      </c>
      <c r="F21" s="120" t="s">
        <v>13</v>
      </c>
      <c r="G21" s="121"/>
      <c r="H21" s="4" t="str">
        <f>F21</f>
        <v>зміни до додатка №4  до рішення</v>
      </c>
      <c r="I21" s="34" t="e">
        <f>#REF!+E21+#REF!+D21</f>
        <v>#REF!</v>
      </c>
    </row>
    <row r="22" spans="1:9" s="7" customFormat="1" ht="8.25" customHeight="1" hidden="1">
      <c r="A22" s="138"/>
      <c r="B22" s="139"/>
      <c r="C22" s="40"/>
      <c r="D22" s="51"/>
      <c r="E22" s="51"/>
      <c r="F22" s="73"/>
      <c r="G22" s="74"/>
      <c r="H22" s="4"/>
      <c r="I22" s="34"/>
    </row>
    <row r="23" spans="1:15" s="72" customFormat="1" ht="39.75" customHeight="1">
      <c r="A23" s="124" t="s">
        <v>49</v>
      </c>
      <c r="B23" s="125"/>
      <c r="C23" s="76">
        <v>8862</v>
      </c>
      <c r="D23" s="77">
        <f>SUM(D24:D28)</f>
        <v>-324254684</v>
      </c>
      <c r="E23" s="77">
        <f>SUM(E24:E28)</f>
        <v>0</v>
      </c>
      <c r="F23" s="159" t="s">
        <v>13</v>
      </c>
      <c r="G23" s="160"/>
      <c r="H23" s="78" t="e">
        <f>#REF!</f>
        <v>#REF!</v>
      </c>
      <c r="I23" s="79" t="e">
        <f>#REF!+E23+#REF!+D23</f>
        <v>#REF!</v>
      </c>
      <c r="O23" s="80"/>
    </row>
    <row r="24" spans="1:9" s="67" customFormat="1" ht="27" customHeight="1">
      <c r="A24" s="118" t="s">
        <v>50</v>
      </c>
      <c r="B24" s="119"/>
      <c r="C24" s="81">
        <v>8862</v>
      </c>
      <c r="D24" s="56">
        <v>-48000000</v>
      </c>
      <c r="E24" s="82"/>
      <c r="F24" s="120" t="s">
        <v>13</v>
      </c>
      <c r="G24" s="121"/>
      <c r="H24" s="83" t="e">
        <f>#REF!</f>
        <v>#REF!</v>
      </c>
      <c r="I24" s="64" t="e">
        <f>#REF!+E24+F24+D24</f>
        <v>#REF!</v>
      </c>
    </row>
    <row r="25" spans="1:9" s="67" customFormat="1" ht="26.25" customHeight="1">
      <c r="A25" s="118" t="s">
        <v>51</v>
      </c>
      <c r="B25" s="119"/>
      <c r="C25" s="81">
        <v>8862</v>
      </c>
      <c r="D25" s="56">
        <v>-10000000</v>
      </c>
      <c r="E25" s="56"/>
      <c r="F25" s="120" t="s">
        <v>13</v>
      </c>
      <c r="G25" s="121"/>
      <c r="H25" s="83" t="e">
        <f>#REF!</f>
        <v>#REF!</v>
      </c>
      <c r="I25" s="64" t="e">
        <f>#REF!+E25+F23+D25</f>
        <v>#REF!</v>
      </c>
    </row>
    <row r="26" spans="1:9" s="67" customFormat="1" ht="26.25" customHeight="1">
      <c r="A26" s="118" t="s">
        <v>62</v>
      </c>
      <c r="B26" s="119"/>
      <c r="C26" s="81">
        <v>8862</v>
      </c>
      <c r="D26" s="56">
        <v>-218579166</v>
      </c>
      <c r="E26" s="82"/>
      <c r="F26" s="120" t="s">
        <v>13</v>
      </c>
      <c r="G26" s="121"/>
      <c r="H26" s="83" t="e">
        <f>#REF!</f>
        <v>#REF!</v>
      </c>
      <c r="I26" s="64" t="e">
        <f>#REF!+E26+F26+D26</f>
        <v>#REF!</v>
      </c>
    </row>
    <row r="27" spans="1:9" s="67" customFormat="1" ht="26.25" customHeight="1">
      <c r="A27" s="118" t="s">
        <v>52</v>
      </c>
      <c r="B27" s="119"/>
      <c r="C27" s="81">
        <v>8862</v>
      </c>
      <c r="D27" s="56">
        <v>-43324400</v>
      </c>
      <c r="E27" s="82"/>
      <c r="F27" s="120" t="s">
        <v>13</v>
      </c>
      <c r="G27" s="121"/>
      <c r="H27" s="83"/>
      <c r="I27" s="64"/>
    </row>
    <row r="28" spans="1:9" s="67" customFormat="1" ht="26.25" customHeight="1">
      <c r="A28" s="118" t="s">
        <v>61</v>
      </c>
      <c r="B28" s="119"/>
      <c r="C28" s="81">
        <v>8862</v>
      </c>
      <c r="D28" s="56">
        <v>-4351118</v>
      </c>
      <c r="E28" s="82"/>
      <c r="F28" s="120" t="s">
        <v>13</v>
      </c>
      <c r="G28" s="121"/>
      <c r="H28" s="83" t="e">
        <f>#REF!</f>
        <v>#REF!</v>
      </c>
      <c r="I28" s="64" t="e">
        <f>#REF!+E28+F28+D28</f>
        <v>#REF!</v>
      </c>
    </row>
    <row r="29" spans="1:14" s="35" customFormat="1" ht="26.25" customHeight="1">
      <c r="A29" s="129" t="s">
        <v>18</v>
      </c>
      <c r="B29" s="130"/>
      <c r="C29" s="131"/>
      <c r="D29" s="59">
        <f>D34+D42+D30</f>
        <v>793815548</v>
      </c>
      <c r="E29" s="59">
        <f>E30+E34+E42</f>
        <v>13424864757</v>
      </c>
      <c r="F29" s="136" t="s">
        <v>14</v>
      </c>
      <c r="G29" s="137"/>
      <c r="H29" s="5">
        <v>1</v>
      </c>
      <c r="I29" s="34" t="e">
        <f>#REF!+E29+F29+D29</f>
        <v>#REF!</v>
      </c>
      <c r="J29" s="171" t="s">
        <v>58</v>
      </c>
      <c r="K29" s="171"/>
      <c r="L29" s="171"/>
      <c r="M29" s="171"/>
      <c r="N29" s="171"/>
    </row>
    <row r="30" spans="1:9" s="8" customFormat="1" ht="17.25" customHeight="1">
      <c r="A30" s="152" t="s">
        <v>19</v>
      </c>
      <c r="B30" s="153"/>
      <c r="C30" s="40">
        <v>400000</v>
      </c>
      <c r="D30" s="51"/>
      <c r="E30" s="61">
        <f>E31+E32+E33</f>
        <v>3574603366</v>
      </c>
      <c r="F30" s="120" t="s">
        <v>14</v>
      </c>
      <c r="G30" s="121"/>
      <c r="H30" s="2">
        <v>1</v>
      </c>
      <c r="I30" s="34" t="e">
        <f>#REF!+E30+F30+D30</f>
        <v>#REF!</v>
      </c>
    </row>
    <row r="31" spans="1:10" s="7" customFormat="1" ht="17.25" customHeight="1">
      <c r="A31" s="150" t="s">
        <v>562</v>
      </c>
      <c r="B31" s="151"/>
      <c r="C31" s="87" t="s">
        <v>563</v>
      </c>
      <c r="D31" s="88"/>
      <c r="E31" s="89">
        <f>3358237181-19280465+86711031+12500000+105435619+31000000</f>
        <v>3574603366</v>
      </c>
      <c r="F31" s="120" t="s">
        <v>14</v>
      </c>
      <c r="G31" s="121"/>
      <c r="H31" s="4"/>
      <c r="I31" s="34" t="e">
        <f>#REF!+E31+F31+D31</f>
        <v>#REF!</v>
      </c>
      <c r="J31" s="7" t="s">
        <v>15</v>
      </c>
    </row>
    <row r="32" spans="1:12" s="7" customFormat="1" ht="15" customHeight="1" hidden="1">
      <c r="A32" s="122"/>
      <c r="B32" s="123"/>
      <c r="C32" s="33"/>
      <c r="D32" s="51"/>
      <c r="E32" s="55"/>
      <c r="F32" s="120" t="s">
        <v>14</v>
      </c>
      <c r="G32" s="121"/>
      <c r="H32" s="4"/>
      <c r="I32" s="34" t="e">
        <f>#REF!+E32+F32+D32</f>
        <v>#REF!</v>
      </c>
      <c r="J32" s="10" t="e">
        <f>#REF!+#REF!+#REF!+#REF!+#REF!+#REF!+#REF!+#REF!+#REF!-#REF!</f>
        <v>#REF!</v>
      </c>
      <c r="L32" s="10"/>
    </row>
    <row r="33" spans="1:15" s="7" customFormat="1" ht="17.25" customHeight="1" hidden="1">
      <c r="A33" s="122"/>
      <c r="B33" s="123"/>
      <c r="C33" s="33"/>
      <c r="D33" s="51"/>
      <c r="E33" s="55"/>
      <c r="F33" s="120" t="s">
        <v>14</v>
      </c>
      <c r="G33" s="121"/>
      <c r="H33" s="4"/>
      <c r="I33" s="34" t="e">
        <f>#REF!+E33+F33+D33</f>
        <v>#REF!</v>
      </c>
      <c r="J33" s="175" t="s">
        <v>7</v>
      </c>
      <c r="K33" s="175"/>
      <c r="L33" s="174" t="s">
        <v>6</v>
      </c>
      <c r="M33" s="174"/>
      <c r="N33" s="174"/>
      <c r="O33" s="174"/>
    </row>
    <row r="34" spans="1:17" s="8" customFormat="1" ht="17.25" customHeight="1">
      <c r="A34" s="124" t="s">
        <v>44</v>
      </c>
      <c r="B34" s="128"/>
      <c r="C34" s="39">
        <v>602100</v>
      </c>
      <c r="D34" s="50">
        <f>SUM(D35:D41)</f>
        <v>9332288649</v>
      </c>
      <c r="E34" s="50">
        <f>SUM(E35:E41)</f>
        <v>1311788290</v>
      </c>
      <c r="F34" s="120" t="s">
        <v>14</v>
      </c>
      <c r="G34" s="121"/>
      <c r="H34" s="2"/>
      <c r="I34" s="34" t="e">
        <f>#REF!+E34+F34+D34</f>
        <v>#REF!</v>
      </c>
      <c r="J34" s="36" t="s">
        <v>54</v>
      </c>
      <c r="K34" s="36" t="s">
        <v>56</v>
      </c>
      <c r="L34" s="85" t="s">
        <v>55</v>
      </c>
      <c r="M34" s="75"/>
      <c r="N34" s="85" t="s">
        <v>57</v>
      </c>
      <c r="O34" s="84" t="s">
        <v>59</v>
      </c>
      <c r="P34" s="172" t="s">
        <v>60</v>
      </c>
      <c r="Q34" s="173"/>
    </row>
    <row r="35" spans="1:17" s="67" customFormat="1" ht="17.25" customHeight="1">
      <c r="A35" s="166" t="s">
        <v>47</v>
      </c>
      <c r="B35" s="167"/>
      <c r="C35" s="47">
        <v>602100</v>
      </c>
      <c r="D35" s="58">
        <f>9297096006+19999999</f>
        <v>9317096005</v>
      </c>
      <c r="E35" s="54"/>
      <c r="F35" s="168" t="s">
        <v>14</v>
      </c>
      <c r="G35" s="169"/>
      <c r="H35" s="63"/>
      <c r="I35" s="34" t="e">
        <f>#REF!+E35+F35+D35</f>
        <v>#REF!</v>
      </c>
      <c r="J35" s="65">
        <f>9692690098.71-400000000-D35+K35</f>
        <v>-19999998.250000916</v>
      </c>
      <c r="K35" s="65">
        <v>4405908.04</v>
      </c>
      <c r="L35" s="66">
        <v>15192644</v>
      </c>
      <c r="M35" s="66"/>
      <c r="N35" s="66">
        <v>17711613</v>
      </c>
      <c r="O35" s="66">
        <v>19496962.32</v>
      </c>
      <c r="P35" s="67">
        <v>1333597.68</v>
      </c>
      <c r="Q35" s="67">
        <v>3428835.58</v>
      </c>
    </row>
    <row r="36" spans="1:15" s="8" customFormat="1" ht="21.75" customHeight="1">
      <c r="A36" s="140" t="s">
        <v>63</v>
      </c>
      <c r="B36" s="141"/>
      <c r="C36" s="47">
        <v>602100</v>
      </c>
      <c r="D36" s="58"/>
      <c r="E36" s="54">
        <f>1269817282+17711614</f>
        <v>1287528896</v>
      </c>
      <c r="F36" s="120" t="s">
        <v>14</v>
      </c>
      <c r="G36" s="121"/>
      <c r="H36" s="2"/>
      <c r="I36" s="34" t="e">
        <f>#REF!+E36+F36+D36</f>
        <v>#REF!</v>
      </c>
      <c r="J36" s="68"/>
      <c r="K36" s="68"/>
      <c r="L36" s="69"/>
      <c r="M36" s="69"/>
      <c r="N36" s="69"/>
      <c r="O36" s="69"/>
    </row>
    <row r="37" spans="1:15" s="8" customFormat="1" ht="29.25" customHeight="1">
      <c r="A37" s="140" t="s">
        <v>65</v>
      </c>
      <c r="B37" s="141"/>
      <c r="C37" s="47">
        <v>602100</v>
      </c>
      <c r="D37" s="58"/>
      <c r="E37" s="54">
        <v>4762432</v>
      </c>
      <c r="F37" s="120" t="s">
        <v>14</v>
      </c>
      <c r="G37" s="121"/>
      <c r="H37" s="2"/>
      <c r="I37" s="34" t="e">
        <f>#REF!+E37+F37+D37</f>
        <v>#REF!</v>
      </c>
      <c r="J37" s="68"/>
      <c r="K37" s="68"/>
      <c r="L37" s="69"/>
      <c r="M37" s="69"/>
      <c r="N37" s="69"/>
      <c r="O37" s="69"/>
    </row>
    <row r="38" spans="1:15" s="8" customFormat="1" ht="29.25" customHeight="1">
      <c r="A38" s="140" t="s">
        <v>64</v>
      </c>
      <c r="B38" s="141"/>
      <c r="C38" s="47">
        <v>602100</v>
      </c>
      <c r="D38" s="58"/>
      <c r="E38" s="54">
        <v>19496962</v>
      </c>
      <c r="F38" s="120" t="s">
        <v>14</v>
      </c>
      <c r="G38" s="121"/>
      <c r="H38" s="2"/>
      <c r="I38" s="34" t="e">
        <f>#REF!+E38+F38+D38</f>
        <v>#REF!</v>
      </c>
      <c r="J38" s="68"/>
      <c r="K38" s="68"/>
      <c r="L38" s="69"/>
      <c r="M38" s="69"/>
      <c r="N38" s="69"/>
      <c r="O38" s="69"/>
    </row>
    <row r="39" spans="1:15" s="8" customFormat="1" ht="42.75" customHeight="1">
      <c r="A39" s="140" t="s">
        <v>66</v>
      </c>
      <c r="B39" s="141"/>
      <c r="C39" s="47">
        <v>602100</v>
      </c>
      <c r="D39" s="58">
        <v>15192644</v>
      </c>
      <c r="E39" s="54"/>
      <c r="F39" s="120" t="s">
        <v>14</v>
      </c>
      <c r="G39" s="121"/>
      <c r="H39" s="2"/>
      <c r="I39" s="34" t="e">
        <f>#REF!+E39+F39+D39</f>
        <v>#REF!</v>
      </c>
      <c r="J39" s="68"/>
      <c r="K39" s="68"/>
      <c r="L39" s="69"/>
      <c r="M39" s="69"/>
      <c r="N39" s="69"/>
      <c r="O39" s="69"/>
    </row>
    <row r="40" spans="1:15" s="67" customFormat="1" ht="6" customHeight="1">
      <c r="A40" s="118"/>
      <c r="B40" s="119"/>
      <c r="C40" s="47">
        <v>602100</v>
      </c>
      <c r="D40" s="58"/>
      <c r="E40" s="70"/>
      <c r="F40" s="120"/>
      <c r="G40" s="121"/>
      <c r="H40" s="63"/>
      <c r="I40" s="34" t="e">
        <f>#REF!+E40+F40+D40</f>
        <v>#REF!</v>
      </c>
      <c r="J40" s="65"/>
      <c r="K40" s="65"/>
      <c r="L40" s="66"/>
      <c r="M40" s="66"/>
      <c r="N40" s="66"/>
      <c r="O40" s="66"/>
    </row>
    <row r="41" spans="1:9" s="7" customFormat="1" ht="3.75" customHeight="1" thickBot="1">
      <c r="A41" s="138"/>
      <c r="B41" s="139"/>
      <c r="C41" s="33"/>
      <c r="D41" s="51"/>
      <c r="E41" s="55"/>
      <c r="F41" s="120"/>
      <c r="G41" s="121"/>
      <c r="H41" s="4"/>
      <c r="I41" s="34" t="e">
        <f>#REF!+E41+F41+D41</f>
        <v>#REF!</v>
      </c>
    </row>
    <row r="42" spans="1:20" s="8" customFormat="1" ht="17.25" customHeight="1" thickBot="1">
      <c r="A42" s="124" t="s">
        <v>41</v>
      </c>
      <c r="B42" s="128"/>
      <c r="C42" s="40">
        <v>602400</v>
      </c>
      <c r="D42" s="51">
        <f>D43+D44</f>
        <v>-8538473101</v>
      </c>
      <c r="E42" s="61">
        <f>E43+E44</f>
        <v>8538473101</v>
      </c>
      <c r="F42" s="120" t="s">
        <v>14</v>
      </c>
      <c r="G42" s="121"/>
      <c r="H42" s="2">
        <v>1</v>
      </c>
      <c r="I42" s="34" t="e">
        <f>#REF!+E42+F42+D42</f>
        <v>#REF!</v>
      </c>
      <c r="J42" s="11" t="s">
        <v>27</v>
      </c>
      <c r="K42" s="12" t="s">
        <v>26</v>
      </c>
      <c r="L42" s="12" t="s">
        <v>25</v>
      </c>
      <c r="M42" s="12" t="s">
        <v>24</v>
      </c>
      <c r="N42" s="12" t="s">
        <v>28</v>
      </c>
      <c r="O42" s="12" t="s">
        <v>29</v>
      </c>
      <c r="P42" s="12" t="s">
        <v>39</v>
      </c>
      <c r="Q42" s="12" t="s">
        <v>30</v>
      </c>
      <c r="R42" s="12" t="s">
        <v>40</v>
      </c>
      <c r="S42" s="12" t="s">
        <v>33</v>
      </c>
      <c r="T42" s="13"/>
    </row>
    <row r="43" spans="1:20" s="7" customFormat="1" ht="31.5" customHeight="1" hidden="1" thickBot="1">
      <c r="A43" s="122" t="s">
        <v>9</v>
      </c>
      <c r="B43" s="123"/>
      <c r="C43" s="33">
        <v>602400</v>
      </c>
      <c r="D43" s="56">
        <f>SUM(J43:T43)</f>
        <v>0</v>
      </c>
      <c r="E43" s="55">
        <f>-D43</f>
        <v>0</v>
      </c>
      <c r="F43" s="120" t="s">
        <v>14</v>
      </c>
      <c r="G43" s="121"/>
      <c r="H43" s="3">
        <v>0</v>
      </c>
      <c r="I43" s="34" t="e">
        <f>#REF!+E43+F43+D43</f>
        <v>#REF!</v>
      </c>
      <c r="J43" s="15"/>
      <c r="K43" s="16"/>
      <c r="L43" s="16"/>
      <c r="M43" s="16"/>
      <c r="N43" s="16"/>
      <c r="O43" s="16"/>
      <c r="P43" s="16"/>
      <c r="Q43" s="16"/>
      <c r="R43" s="46"/>
      <c r="S43" s="17"/>
      <c r="T43" s="18"/>
    </row>
    <row r="44" spans="1:20" s="7" customFormat="1" ht="17.25" customHeight="1">
      <c r="A44" s="122" t="s">
        <v>8</v>
      </c>
      <c r="B44" s="123"/>
      <c r="C44" s="33">
        <v>602400</v>
      </c>
      <c r="D44" s="56">
        <f>SUM(J44:T44)</f>
        <v>-8538473101</v>
      </c>
      <c r="E44" s="55">
        <f>-D44</f>
        <v>8538473101</v>
      </c>
      <c r="F44" s="120" t="s">
        <v>14</v>
      </c>
      <c r="G44" s="121"/>
      <c r="H44" s="3" t="e">
        <f>#REF!</f>
        <v>#REF!</v>
      </c>
      <c r="I44" s="34" t="e">
        <f>#REF!+E44+F44+D44</f>
        <v>#REF!</v>
      </c>
      <c r="J44" s="19"/>
      <c r="K44" s="20">
        <f>-8525673132+150030+4550000+2500000-19999999</f>
        <v>-8538473101</v>
      </c>
      <c r="L44" s="20"/>
      <c r="M44" s="20"/>
      <c r="N44" s="20"/>
      <c r="O44" s="21"/>
      <c r="P44" s="21"/>
      <c r="Q44" s="21"/>
      <c r="R44" s="22"/>
      <c r="S44" s="22"/>
      <c r="T44" s="23"/>
    </row>
    <row r="45" spans="1:20" s="28" customFormat="1" ht="24" customHeight="1" thickBot="1">
      <c r="A45" s="157" t="s">
        <v>2</v>
      </c>
      <c r="B45" s="158"/>
      <c r="C45" s="24"/>
      <c r="D45" s="59">
        <f>D29-D20+D6-D46</f>
        <v>1138829906</v>
      </c>
      <c r="E45" s="60">
        <f>E29+E20+E6-E46</f>
        <v>13441894422</v>
      </c>
      <c r="F45" s="136"/>
      <c r="G45" s="137"/>
      <c r="H45" s="45">
        <f>D45+E45</f>
        <v>14580724328</v>
      </c>
      <c r="I45" s="34">
        <f>D45+E45</f>
        <v>14580724328</v>
      </c>
      <c r="J45" s="25" t="s">
        <v>10</v>
      </c>
      <c r="K45" s="26" t="s">
        <v>11</v>
      </c>
      <c r="L45" s="26" t="s">
        <v>11</v>
      </c>
      <c r="M45" s="26" t="s">
        <v>11</v>
      </c>
      <c r="N45" s="26"/>
      <c r="O45" s="26"/>
      <c r="P45" s="26"/>
      <c r="Q45" s="26"/>
      <c r="R45" s="26"/>
      <c r="S45" s="26"/>
      <c r="T45" s="27"/>
    </row>
    <row r="46" spans="1:9" s="38" customFormat="1" ht="30.75" customHeight="1" thickBot="1">
      <c r="A46" s="154" t="s">
        <v>4</v>
      </c>
      <c r="B46" s="155"/>
      <c r="C46" s="156"/>
      <c r="D46" s="62">
        <f>D50</f>
        <v>1893226</v>
      </c>
      <c r="E46" s="62">
        <f>E50</f>
        <v>2250800</v>
      </c>
      <c r="F46" s="154" t="s">
        <v>31</v>
      </c>
      <c r="G46" s="156"/>
      <c r="H46" s="29">
        <v>1</v>
      </c>
      <c r="I46" s="37">
        <f>D45+E45</f>
        <v>14580724328</v>
      </c>
    </row>
    <row r="47" spans="1:7" s="86" customFormat="1" ht="12.75">
      <c r="A47" s="165" t="s">
        <v>34</v>
      </c>
      <c r="B47" s="165"/>
      <c r="C47" s="165"/>
      <c r="D47" s="162" t="s">
        <v>35</v>
      </c>
      <c r="E47" s="162" t="s">
        <v>36</v>
      </c>
      <c r="F47" s="90"/>
      <c r="G47" s="91"/>
    </row>
    <row r="48" spans="1:7" s="86" customFormat="1" ht="12.75">
      <c r="A48" s="170" t="s">
        <v>34</v>
      </c>
      <c r="B48" s="170"/>
      <c r="C48" s="92" t="s">
        <v>37</v>
      </c>
      <c r="D48" s="163"/>
      <c r="E48" s="163"/>
      <c r="F48" s="90"/>
      <c r="G48" s="91"/>
    </row>
    <row r="49" spans="1:7" s="86" customFormat="1" ht="12.75">
      <c r="A49" s="93"/>
      <c r="B49" s="94"/>
      <c r="C49" s="92"/>
      <c r="D49" s="164"/>
      <c r="E49" s="164"/>
      <c r="F49" s="161" t="s">
        <v>38</v>
      </c>
      <c r="G49" s="161"/>
    </row>
    <row r="50" spans="1:8" s="98" customFormat="1" ht="49.5" customHeight="1">
      <c r="A50" s="117" t="s">
        <v>67</v>
      </c>
      <c r="B50" s="117"/>
      <c r="C50" s="117"/>
      <c r="D50" s="95">
        <v>1893226</v>
      </c>
      <c r="E50" s="95">
        <v>2250800</v>
      </c>
      <c r="F50" s="96"/>
      <c r="G50" s="97"/>
      <c r="H50" s="176"/>
    </row>
    <row r="51" spans="1:8" s="98" customFormat="1" ht="49.5" customHeight="1">
      <c r="A51" s="99"/>
      <c r="B51" s="100"/>
      <c r="C51" s="101" t="s">
        <v>68</v>
      </c>
      <c r="D51" s="102"/>
      <c r="E51" s="103">
        <v>2250800</v>
      </c>
      <c r="F51" s="104"/>
      <c r="G51" s="105"/>
      <c r="H51" s="176"/>
    </row>
    <row r="52" spans="1:8" s="98" customFormat="1" ht="49.5" customHeight="1">
      <c r="A52" s="106"/>
      <c r="B52" s="107"/>
      <c r="C52" s="108"/>
      <c r="D52" s="109"/>
      <c r="E52" s="110">
        <v>2250800</v>
      </c>
      <c r="F52" s="115" t="s">
        <v>69</v>
      </c>
      <c r="G52" s="115"/>
      <c r="H52" s="176"/>
    </row>
    <row r="53" spans="1:8" s="98" customFormat="1" ht="49.5" customHeight="1">
      <c r="A53" s="99"/>
      <c r="B53" s="100"/>
      <c r="C53" s="101" t="s">
        <v>70</v>
      </c>
      <c r="D53" s="103">
        <v>5170100</v>
      </c>
      <c r="E53" s="102"/>
      <c r="F53" s="104"/>
      <c r="G53" s="105"/>
      <c r="H53" s="176"/>
    </row>
    <row r="54" spans="1:8" s="98" customFormat="1" ht="49.5" customHeight="1">
      <c r="A54" s="106"/>
      <c r="B54" s="107"/>
      <c r="C54" s="108"/>
      <c r="D54" s="110">
        <v>5170100</v>
      </c>
      <c r="E54" s="109"/>
      <c r="F54" s="115" t="s">
        <v>71</v>
      </c>
      <c r="G54" s="115"/>
      <c r="H54" s="176"/>
    </row>
    <row r="55" spans="1:8" s="98" customFormat="1" ht="49.5" customHeight="1">
      <c r="A55" s="99"/>
      <c r="B55" s="100"/>
      <c r="C55" s="101" t="s">
        <v>72</v>
      </c>
      <c r="D55" s="103">
        <v>-27141940</v>
      </c>
      <c r="E55" s="102"/>
      <c r="F55" s="104"/>
      <c r="G55" s="105"/>
      <c r="H55" s="176"/>
    </row>
    <row r="56" spans="1:8" s="98" customFormat="1" ht="49.5" customHeight="1">
      <c r="A56" s="106"/>
      <c r="B56" s="107"/>
      <c r="C56" s="108"/>
      <c r="D56" s="110">
        <v>-1476940</v>
      </c>
      <c r="E56" s="109"/>
      <c r="F56" s="115" t="s">
        <v>73</v>
      </c>
      <c r="G56" s="115"/>
      <c r="H56" s="176"/>
    </row>
    <row r="57" spans="1:8" s="98" customFormat="1" ht="49.5" customHeight="1">
      <c r="A57" s="106"/>
      <c r="B57" s="107"/>
      <c r="C57" s="108"/>
      <c r="D57" s="110">
        <v>-1100000</v>
      </c>
      <c r="E57" s="109"/>
      <c r="F57" s="115" t="s">
        <v>74</v>
      </c>
      <c r="G57" s="115"/>
      <c r="H57" s="176"/>
    </row>
    <row r="58" spans="1:8" s="98" customFormat="1" ht="49.5" customHeight="1">
      <c r="A58" s="106"/>
      <c r="B58" s="107"/>
      <c r="C58" s="108"/>
      <c r="D58" s="110">
        <v>-1200000</v>
      </c>
      <c r="E58" s="109"/>
      <c r="F58" s="115" t="s">
        <v>75</v>
      </c>
      <c r="G58" s="115"/>
      <c r="H58" s="176"/>
    </row>
    <row r="59" spans="1:8" s="98" customFormat="1" ht="49.5" customHeight="1">
      <c r="A59" s="106"/>
      <c r="B59" s="107"/>
      <c r="C59" s="108"/>
      <c r="D59" s="110">
        <v>-23365000</v>
      </c>
      <c r="E59" s="109"/>
      <c r="F59" s="115" t="s">
        <v>534</v>
      </c>
      <c r="G59" s="115"/>
      <c r="H59" s="176"/>
    </row>
    <row r="60" spans="1:8" s="98" customFormat="1" ht="49.5" customHeight="1">
      <c r="A60" s="99"/>
      <c r="B60" s="100"/>
      <c r="C60" s="101" t="s">
        <v>76</v>
      </c>
      <c r="D60" s="103">
        <v>43550064</v>
      </c>
      <c r="E60" s="102"/>
      <c r="F60" s="104"/>
      <c r="G60" s="105"/>
      <c r="H60" s="176"/>
    </row>
    <row r="61" spans="1:8" s="98" customFormat="1" ht="49.5" customHeight="1">
      <c r="A61" s="106"/>
      <c r="B61" s="107"/>
      <c r="C61" s="108"/>
      <c r="D61" s="110">
        <v>-1449936</v>
      </c>
      <c r="E61" s="109"/>
      <c r="F61" s="115" t="s">
        <v>77</v>
      </c>
      <c r="G61" s="115"/>
      <c r="H61" s="176"/>
    </row>
    <row r="62" spans="1:8" s="98" customFormat="1" ht="49.5" customHeight="1">
      <c r="A62" s="106"/>
      <c r="B62" s="107"/>
      <c r="C62" s="108"/>
      <c r="D62" s="110">
        <v>-2000000</v>
      </c>
      <c r="E62" s="109"/>
      <c r="F62" s="115" t="s">
        <v>78</v>
      </c>
      <c r="G62" s="115"/>
      <c r="H62" s="176"/>
    </row>
    <row r="63" spans="1:8" s="98" customFormat="1" ht="49.5" customHeight="1">
      <c r="A63" s="106"/>
      <c r="B63" s="107"/>
      <c r="C63" s="108"/>
      <c r="D63" s="110">
        <v>-1000000</v>
      </c>
      <c r="E63" s="109"/>
      <c r="F63" s="115" t="s">
        <v>79</v>
      </c>
      <c r="G63" s="115"/>
      <c r="H63" s="176"/>
    </row>
    <row r="64" spans="1:8" s="98" customFormat="1" ht="49.5" customHeight="1">
      <c r="A64" s="106"/>
      <c r="B64" s="107"/>
      <c r="C64" s="108"/>
      <c r="D64" s="110">
        <v>48000000</v>
      </c>
      <c r="E64" s="109"/>
      <c r="F64" s="115" t="s">
        <v>534</v>
      </c>
      <c r="G64" s="115"/>
      <c r="H64" s="176"/>
    </row>
    <row r="65" spans="1:8" s="98" customFormat="1" ht="49.5" customHeight="1">
      <c r="A65" s="99"/>
      <c r="B65" s="100"/>
      <c r="C65" s="101" t="s">
        <v>80</v>
      </c>
      <c r="D65" s="103">
        <v>-29684998</v>
      </c>
      <c r="E65" s="102"/>
      <c r="F65" s="104"/>
      <c r="G65" s="105"/>
      <c r="H65" s="176"/>
    </row>
    <row r="66" spans="1:8" s="98" customFormat="1" ht="49.5" customHeight="1">
      <c r="A66" s="106"/>
      <c r="B66" s="107"/>
      <c r="C66" s="108"/>
      <c r="D66" s="110">
        <v>-523060</v>
      </c>
      <c r="E66" s="109"/>
      <c r="F66" s="115" t="s">
        <v>73</v>
      </c>
      <c r="G66" s="115"/>
      <c r="H66" s="176"/>
    </row>
    <row r="67" spans="1:8" s="98" customFormat="1" ht="49.5" customHeight="1">
      <c r="A67" s="106"/>
      <c r="B67" s="107"/>
      <c r="C67" s="108"/>
      <c r="D67" s="110">
        <v>-249998</v>
      </c>
      <c r="E67" s="109"/>
      <c r="F67" s="115" t="s">
        <v>75</v>
      </c>
      <c r="G67" s="115"/>
      <c r="H67" s="176"/>
    </row>
    <row r="68" spans="1:8" s="98" customFormat="1" ht="49.5" customHeight="1">
      <c r="A68" s="106"/>
      <c r="B68" s="107"/>
      <c r="C68" s="108"/>
      <c r="D68" s="110">
        <v>-1000000</v>
      </c>
      <c r="E68" s="109"/>
      <c r="F68" s="115" t="s">
        <v>78</v>
      </c>
      <c r="G68" s="115"/>
      <c r="H68" s="176"/>
    </row>
    <row r="69" spans="1:8" s="98" customFormat="1" ht="49.5" customHeight="1">
      <c r="A69" s="106"/>
      <c r="B69" s="107"/>
      <c r="C69" s="108"/>
      <c r="D69" s="110">
        <v>-2000000</v>
      </c>
      <c r="E69" s="109"/>
      <c r="F69" s="115" t="s">
        <v>81</v>
      </c>
      <c r="G69" s="115"/>
      <c r="H69" s="176"/>
    </row>
    <row r="70" spans="1:8" s="98" customFormat="1" ht="49.5" customHeight="1">
      <c r="A70" s="106"/>
      <c r="B70" s="107"/>
      <c r="C70" s="108"/>
      <c r="D70" s="110">
        <v>-1276940</v>
      </c>
      <c r="E70" s="109"/>
      <c r="F70" s="115" t="s">
        <v>82</v>
      </c>
      <c r="G70" s="115"/>
      <c r="H70" s="176"/>
    </row>
    <row r="71" spans="1:8" s="98" customFormat="1" ht="49.5" customHeight="1">
      <c r="A71" s="106"/>
      <c r="B71" s="107"/>
      <c r="C71" s="108"/>
      <c r="D71" s="110">
        <v>-24635000</v>
      </c>
      <c r="E71" s="109"/>
      <c r="F71" s="115" t="s">
        <v>534</v>
      </c>
      <c r="G71" s="115"/>
      <c r="H71" s="176"/>
    </row>
    <row r="72" spans="1:8" s="98" customFormat="1" ht="49.5" customHeight="1">
      <c r="A72" s="99"/>
      <c r="B72" s="100"/>
      <c r="C72" s="101" t="s">
        <v>83</v>
      </c>
      <c r="D72" s="103">
        <v>10000000</v>
      </c>
      <c r="E72" s="102"/>
      <c r="F72" s="104"/>
      <c r="G72" s="105"/>
      <c r="H72" s="176"/>
    </row>
    <row r="73" spans="1:8" s="98" customFormat="1" ht="49.5" customHeight="1">
      <c r="A73" s="106"/>
      <c r="B73" s="107"/>
      <c r="C73" s="108"/>
      <c r="D73" s="110">
        <v>10000000</v>
      </c>
      <c r="E73" s="109"/>
      <c r="F73" s="115" t="s">
        <v>84</v>
      </c>
      <c r="G73" s="115"/>
      <c r="H73" s="176"/>
    </row>
    <row r="74" spans="1:8" s="98" customFormat="1" ht="49.5" customHeight="1">
      <c r="A74" s="117" t="s">
        <v>85</v>
      </c>
      <c r="B74" s="117"/>
      <c r="C74" s="117"/>
      <c r="D74" s="95">
        <v>20185270</v>
      </c>
      <c r="E74" s="95">
        <v>173367294</v>
      </c>
      <c r="F74" s="96"/>
      <c r="G74" s="97"/>
      <c r="H74" s="176"/>
    </row>
    <row r="75" spans="1:8" s="98" customFormat="1" ht="49.5" customHeight="1">
      <c r="A75" s="99"/>
      <c r="B75" s="100"/>
      <c r="C75" s="101" t="s">
        <v>86</v>
      </c>
      <c r="D75" s="103">
        <v>2402000</v>
      </c>
      <c r="E75" s="103">
        <v>499830</v>
      </c>
      <c r="F75" s="104"/>
      <c r="G75" s="105"/>
      <c r="H75" s="176"/>
    </row>
    <row r="76" spans="1:8" s="98" customFormat="1" ht="49.5" customHeight="1">
      <c r="A76" s="106"/>
      <c r="B76" s="107"/>
      <c r="C76" s="108"/>
      <c r="D76" s="110">
        <v>2402000</v>
      </c>
      <c r="E76" s="110">
        <v>499830</v>
      </c>
      <c r="F76" s="115" t="s">
        <v>569</v>
      </c>
      <c r="G76" s="115"/>
      <c r="H76" s="176"/>
    </row>
    <row r="77" spans="1:8" s="98" customFormat="1" ht="49.5" customHeight="1">
      <c r="A77" s="99"/>
      <c r="B77" s="100"/>
      <c r="C77" s="101" t="s">
        <v>87</v>
      </c>
      <c r="D77" s="103">
        <v>17783270</v>
      </c>
      <c r="E77" s="103">
        <v>20028900</v>
      </c>
      <c r="F77" s="104"/>
      <c r="G77" s="105"/>
      <c r="H77" s="176"/>
    </row>
    <row r="78" spans="1:8" s="98" customFormat="1" ht="49.5" customHeight="1">
      <c r="A78" s="106"/>
      <c r="B78" s="107"/>
      <c r="C78" s="108"/>
      <c r="D78" s="110">
        <v>9830000</v>
      </c>
      <c r="E78" s="109"/>
      <c r="F78" s="115" t="s">
        <v>88</v>
      </c>
      <c r="G78" s="115"/>
      <c r="H78" s="176"/>
    </row>
    <row r="79" spans="1:8" s="98" customFormat="1" ht="49.5" customHeight="1">
      <c r="A79" s="106"/>
      <c r="B79" s="107"/>
      <c r="C79" s="108"/>
      <c r="D79" s="110">
        <v>7953270</v>
      </c>
      <c r="E79" s="110">
        <v>20028900</v>
      </c>
      <c r="F79" s="115" t="s">
        <v>570</v>
      </c>
      <c r="G79" s="115"/>
      <c r="H79" s="176"/>
    </row>
    <row r="80" spans="1:8" s="98" customFormat="1" ht="49.5" customHeight="1">
      <c r="A80" s="99"/>
      <c r="B80" s="100"/>
      <c r="C80" s="101" t="s">
        <v>89</v>
      </c>
      <c r="D80" s="102"/>
      <c r="E80" s="103">
        <v>148467600</v>
      </c>
      <c r="F80" s="104"/>
      <c r="G80" s="105"/>
      <c r="H80" s="176"/>
    </row>
    <row r="81" spans="1:8" s="98" customFormat="1" ht="49.5" customHeight="1">
      <c r="A81" s="106"/>
      <c r="B81" s="107"/>
      <c r="C81" s="108"/>
      <c r="D81" s="109"/>
      <c r="E81" s="110">
        <v>148467600</v>
      </c>
      <c r="F81" s="115" t="s">
        <v>535</v>
      </c>
      <c r="G81" s="115"/>
      <c r="H81" s="176"/>
    </row>
    <row r="82" spans="1:8" s="98" customFormat="1" ht="49.5" customHeight="1">
      <c r="A82" s="99"/>
      <c r="B82" s="100"/>
      <c r="C82" s="101" t="s">
        <v>90</v>
      </c>
      <c r="D82" s="102"/>
      <c r="E82" s="103">
        <v>4370964</v>
      </c>
      <c r="F82" s="104"/>
      <c r="G82" s="105"/>
      <c r="H82" s="176"/>
    </row>
    <row r="83" spans="1:8" s="98" customFormat="1" ht="49.5" customHeight="1">
      <c r="A83" s="106"/>
      <c r="B83" s="107"/>
      <c r="C83" s="108"/>
      <c r="D83" s="109"/>
      <c r="E83" s="110">
        <v>4370964</v>
      </c>
      <c r="F83" s="115" t="s">
        <v>91</v>
      </c>
      <c r="G83" s="115"/>
      <c r="H83" s="176"/>
    </row>
    <row r="84" spans="1:8" s="98" customFormat="1" ht="49.5" customHeight="1">
      <c r="A84" s="117" t="s">
        <v>92</v>
      </c>
      <c r="B84" s="117"/>
      <c r="C84" s="117"/>
      <c r="D84" s="95">
        <v>20231449</v>
      </c>
      <c r="E84" s="95">
        <v>41393319</v>
      </c>
      <c r="F84" s="96"/>
      <c r="G84" s="97"/>
      <c r="H84" s="176"/>
    </row>
    <row r="85" spans="1:8" s="98" customFormat="1" ht="49.5" customHeight="1">
      <c r="A85" s="99"/>
      <c r="B85" s="100"/>
      <c r="C85" s="101" t="s">
        <v>93</v>
      </c>
      <c r="D85" s="102"/>
      <c r="E85" s="103">
        <v>10405256</v>
      </c>
      <c r="F85" s="104"/>
      <c r="G85" s="105"/>
      <c r="H85" s="176"/>
    </row>
    <row r="86" spans="1:8" s="98" customFormat="1" ht="49.5" customHeight="1">
      <c r="A86" s="106"/>
      <c r="B86" s="107"/>
      <c r="C86" s="108"/>
      <c r="D86" s="109"/>
      <c r="E86" s="110">
        <v>10405256</v>
      </c>
      <c r="F86" s="115" t="s">
        <v>94</v>
      </c>
      <c r="G86" s="115"/>
      <c r="H86" s="176"/>
    </row>
    <row r="87" spans="1:8" s="98" customFormat="1" ht="49.5" customHeight="1">
      <c r="A87" s="99"/>
      <c r="B87" s="100"/>
      <c r="C87" s="101" t="s">
        <v>95</v>
      </c>
      <c r="D87" s="103">
        <v>5200000</v>
      </c>
      <c r="E87" s="103">
        <v>13249322</v>
      </c>
      <c r="F87" s="104"/>
      <c r="G87" s="105"/>
      <c r="H87" s="176"/>
    </row>
    <row r="88" spans="1:8" s="98" customFormat="1" ht="49.5" customHeight="1">
      <c r="A88" s="106"/>
      <c r="B88" s="107"/>
      <c r="C88" s="108"/>
      <c r="D88" s="109"/>
      <c r="E88" s="110">
        <v>13249322</v>
      </c>
      <c r="F88" s="115" t="s">
        <v>96</v>
      </c>
      <c r="G88" s="115"/>
      <c r="H88" s="176"/>
    </row>
    <row r="89" spans="1:8" s="98" customFormat="1" ht="49.5" customHeight="1">
      <c r="A89" s="106"/>
      <c r="B89" s="107"/>
      <c r="C89" s="108"/>
      <c r="D89" s="110">
        <v>5200000</v>
      </c>
      <c r="E89" s="109"/>
      <c r="F89" s="115" t="s">
        <v>97</v>
      </c>
      <c r="G89" s="115"/>
      <c r="H89" s="176"/>
    </row>
    <row r="90" spans="1:8" s="98" customFormat="1" ht="49.5" customHeight="1">
      <c r="A90" s="99"/>
      <c r="B90" s="100"/>
      <c r="C90" s="101" t="s">
        <v>98</v>
      </c>
      <c r="D90" s="103">
        <v>5000000</v>
      </c>
      <c r="E90" s="102"/>
      <c r="F90" s="104"/>
      <c r="G90" s="105"/>
      <c r="H90" s="176"/>
    </row>
    <row r="91" spans="1:8" s="98" customFormat="1" ht="49.5" customHeight="1">
      <c r="A91" s="106"/>
      <c r="B91" s="107"/>
      <c r="C91" s="108"/>
      <c r="D91" s="110">
        <v>5000000</v>
      </c>
      <c r="E91" s="109"/>
      <c r="F91" s="115" t="s">
        <v>99</v>
      </c>
      <c r="G91" s="115"/>
      <c r="H91" s="176"/>
    </row>
    <row r="92" spans="1:8" s="98" customFormat="1" ht="49.5" customHeight="1">
      <c r="A92" s="99"/>
      <c r="B92" s="100"/>
      <c r="C92" s="101" t="s">
        <v>100</v>
      </c>
      <c r="D92" s="103">
        <v>-7910477</v>
      </c>
      <c r="E92" s="103">
        <v>5788599</v>
      </c>
      <c r="F92" s="104"/>
      <c r="G92" s="105"/>
      <c r="H92" s="176"/>
    </row>
    <row r="93" spans="1:8" s="98" customFormat="1" ht="49.5" customHeight="1">
      <c r="A93" s="106"/>
      <c r="B93" s="107"/>
      <c r="C93" s="108"/>
      <c r="D93" s="109"/>
      <c r="E93" s="110">
        <v>3788599</v>
      </c>
      <c r="F93" s="115" t="s">
        <v>101</v>
      </c>
      <c r="G93" s="115"/>
      <c r="H93" s="176"/>
    </row>
    <row r="94" spans="1:8" s="98" customFormat="1" ht="49.5" customHeight="1">
      <c r="A94" s="106"/>
      <c r="B94" s="107"/>
      <c r="C94" s="108"/>
      <c r="D94" s="109"/>
      <c r="E94" s="110">
        <v>2000000</v>
      </c>
      <c r="F94" s="115" t="s">
        <v>102</v>
      </c>
      <c r="G94" s="115"/>
      <c r="H94" s="176"/>
    </row>
    <row r="95" spans="1:8" s="98" customFormat="1" ht="49.5" customHeight="1">
      <c r="A95" s="106"/>
      <c r="B95" s="107"/>
      <c r="C95" s="108"/>
      <c r="D95" s="110">
        <v>-7910477</v>
      </c>
      <c r="E95" s="109"/>
      <c r="F95" s="115" t="s">
        <v>103</v>
      </c>
      <c r="G95" s="115"/>
      <c r="H95" s="176"/>
    </row>
    <row r="96" spans="1:8" s="98" customFormat="1" ht="49.5" customHeight="1">
      <c r="A96" s="99"/>
      <c r="B96" s="100"/>
      <c r="C96" s="101" t="s">
        <v>104</v>
      </c>
      <c r="D96" s="103">
        <v>17941926</v>
      </c>
      <c r="E96" s="103">
        <v>1950142</v>
      </c>
      <c r="F96" s="104"/>
      <c r="G96" s="105"/>
      <c r="H96" s="176"/>
    </row>
    <row r="97" spans="1:8" s="98" customFormat="1" ht="49.5" customHeight="1">
      <c r="A97" s="106"/>
      <c r="B97" s="107"/>
      <c r="C97" s="108"/>
      <c r="D97" s="109"/>
      <c r="E97" s="110">
        <v>1950142</v>
      </c>
      <c r="F97" s="115" t="s">
        <v>101</v>
      </c>
      <c r="G97" s="115"/>
      <c r="H97" s="176"/>
    </row>
    <row r="98" spans="1:8" s="98" customFormat="1" ht="49.5" customHeight="1">
      <c r="A98" s="106"/>
      <c r="B98" s="107"/>
      <c r="C98" s="108"/>
      <c r="D98" s="110">
        <v>10031449</v>
      </c>
      <c r="E98" s="109"/>
      <c r="F98" s="115" t="s">
        <v>105</v>
      </c>
      <c r="G98" s="115"/>
      <c r="H98" s="176"/>
    </row>
    <row r="99" spans="1:8" s="98" customFormat="1" ht="49.5" customHeight="1">
      <c r="A99" s="106"/>
      <c r="B99" s="107"/>
      <c r="C99" s="108"/>
      <c r="D99" s="110">
        <v>7910477</v>
      </c>
      <c r="E99" s="109"/>
      <c r="F99" s="115" t="s">
        <v>103</v>
      </c>
      <c r="G99" s="115"/>
      <c r="H99" s="176"/>
    </row>
    <row r="100" spans="1:8" s="98" customFormat="1" ht="49.5" customHeight="1">
      <c r="A100" s="99"/>
      <c r="B100" s="100"/>
      <c r="C100" s="101" t="s">
        <v>106</v>
      </c>
      <c r="D100" s="102"/>
      <c r="E100" s="103">
        <v>10000000</v>
      </c>
      <c r="F100" s="104"/>
      <c r="G100" s="105"/>
      <c r="H100" s="176"/>
    </row>
    <row r="101" spans="1:8" s="98" customFormat="1" ht="49.5" customHeight="1">
      <c r="A101" s="106"/>
      <c r="B101" s="107"/>
      <c r="C101" s="108"/>
      <c r="D101" s="109"/>
      <c r="E101" s="110">
        <v>10000000</v>
      </c>
      <c r="F101" s="115" t="s">
        <v>107</v>
      </c>
      <c r="G101" s="115"/>
      <c r="H101" s="176"/>
    </row>
    <row r="102" spans="1:8" s="98" customFormat="1" ht="49.5" customHeight="1">
      <c r="A102" s="117" t="s">
        <v>108</v>
      </c>
      <c r="B102" s="117"/>
      <c r="C102" s="117"/>
      <c r="D102" s="95">
        <v>22652900</v>
      </c>
      <c r="E102" s="95">
        <v>1583411351</v>
      </c>
      <c r="F102" s="96"/>
      <c r="G102" s="97"/>
      <c r="H102" s="176"/>
    </row>
    <row r="103" spans="1:8" s="98" customFormat="1" ht="49.5" customHeight="1">
      <c r="A103" s="99"/>
      <c r="B103" s="100"/>
      <c r="C103" s="101" t="s">
        <v>109</v>
      </c>
      <c r="D103" s="103">
        <v>-13042010</v>
      </c>
      <c r="E103" s="103">
        <v>129117859</v>
      </c>
      <c r="F103" s="104"/>
      <c r="G103" s="105"/>
      <c r="H103" s="176"/>
    </row>
    <row r="104" spans="1:8" s="98" customFormat="1" ht="49.5" customHeight="1">
      <c r="A104" s="106"/>
      <c r="B104" s="107"/>
      <c r="C104" s="108"/>
      <c r="D104" s="109"/>
      <c r="E104" s="110">
        <v>129117859</v>
      </c>
      <c r="F104" s="115" t="s">
        <v>536</v>
      </c>
      <c r="G104" s="115"/>
      <c r="H104" s="176"/>
    </row>
    <row r="105" spans="1:8" s="98" customFormat="1" ht="49.5" customHeight="1">
      <c r="A105" s="106"/>
      <c r="B105" s="107"/>
      <c r="C105" s="108"/>
      <c r="D105" s="110">
        <v>-13042010</v>
      </c>
      <c r="E105" s="109"/>
      <c r="F105" s="115" t="s">
        <v>571</v>
      </c>
      <c r="G105" s="115"/>
      <c r="H105" s="176"/>
    </row>
    <row r="106" spans="1:8" s="98" customFormat="1" ht="49.5" customHeight="1">
      <c r="A106" s="99"/>
      <c r="B106" s="100"/>
      <c r="C106" s="101" t="s">
        <v>110</v>
      </c>
      <c r="D106" s="103">
        <v>94172385</v>
      </c>
      <c r="E106" s="103">
        <v>904636000</v>
      </c>
      <c r="F106" s="104"/>
      <c r="G106" s="105"/>
      <c r="H106" s="176"/>
    </row>
    <row r="107" spans="1:8" s="98" customFormat="1" ht="49.5" customHeight="1">
      <c r="A107" s="106"/>
      <c r="B107" s="107"/>
      <c r="C107" s="108"/>
      <c r="D107" s="109"/>
      <c r="E107" s="110">
        <v>904636000</v>
      </c>
      <c r="F107" s="115" t="s">
        <v>536</v>
      </c>
      <c r="G107" s="115"/>
      <c r="H107" s="176"/>
    </row>
    <row r="108" spans="1:8" s="98" customFormat="1" ht="49.5" customHeight="1">
      <c r="A108" s="106"/>
      <c r="B108" s="107"/>
      <c r="C108" s="108"/>
      <c r="D108" s="110">
        <v>94172385</v>
      </c>
      <c r="E108" s="109"/>
      <c r="F108" s="115" t="s">
        <v>571</v>
      </c>
      <c r="G108" s="115"/>
      <c r="H108" s="176"/>
    </row>
    <row r="109" spans="1:8" s="98" customFormat="1" ht="49.5" customHeight="1">
      <c r="A109" s="99"/>
      <c r="B109" s="100"/>
      <c r="C109" s="101" t="s">
        <v>111</v>
      </c>
      <c r="D109" s="102"/>
      <c r="E109" s="103">
        <v>26985256</v>
      </c>
      <c r="F109" s="104"/>
      <c r="G109" s="105"/>
      <c r="H109" s="176"/>
    </row>
    <row r="110" spans="1:8" s="98" customFormat="1" ht="49.5" customHeight="1">
      <c r="A110" s="106"/>
      <c r="B110" s="107"/>
      <c r="C110" s="108"/>
      <c r="D110" s="109"/>
      <c r="E110" s="110">
        <v>17277121</v>
      </c>
      <c r="F110" s="115" t="s">
        <v>536</v>
      </c>
      <c r="G110" s="115"/>
      <c r="H110" s="176"/>
    </row>
    <row r="111" spans="1:8" s="98" customFormat="1" ht="49.5" customHeight="1">
      <c r="A111" s="106"/>
      <c r="B111" s="107"/>
      <c r="C111" s="108"/>
      <c r="D111" s="109"/>
      <c r="E111" s="110">
        <v>9708135</v>
      </c>
      <c r="F111" s="115" t="s">
        <v>112</v>
      </c>
      <c r="G111" s="115"/>
      <c r="H111" s="176"/>
    </row>
    <row r="112" spans="1:8" s="98" customFormat="1" ht="49.5" customHeight="1">
      <c r="A112" s="99"/>
      <c r="B112" s="100"/>
      <c r="C112" s="101" t="s">
        <v>537</v>
      </c>
      <c r="D112" s="103">
        <v>-68031614</v>
      </c>
      <c r="E112" s="102"/>
      <c r="F112" s="104"/>
      <c r="G112" s="105"/>
      <c r="H112" s="176"/>
    </row>
    <row r="113" spans="1:8" s="98" customFormat="1" ht="49.5" customHeight="1">
      <c r="A113" s="106"/>
      <c r="B113" s="107"/>
      <c r="C113" s="108"/>
      <c r="D113" s="110">
        <v>-68031614</v>
      </c>
      <c r="E113" s="109"/>
      <c r="F113" s="115" t="s">
        <v>571</v>
      </c>
      <c r="G113" s="115"/>
      <c r="H113" s="176"/>
    </row>
    <row r="114" spans="1:8" s="98" customFormat="1" ht="49.5" customHeight="1">
      <c r="A114" s="99"/>
      <c r="B114" s="100"/>
      <c r="C114" s="101" t="s">
        <v>113</v>
      </c>
      <c r="D114" s="103">
        <v>8884956</v>
      </c>
      <c r="E114" s="102"/>
      <c r="F114" s="104"/>
      <c r="G114" s="105"/>
      <c r="H114" s="176"/>
    </row>
    <row r="115" spans="1:8" s="98" customFormat="1" ht="49.5" customHeight="1">
      <c r="A115" s="106"/>
      <c r="B115" s="107"/>
      <c r="C115" s="108"/>
      <c r="D115" s="110">
        <v>3731660</v>
      </c>
      <c r="E115" s="109"/>
      <c r="F115" s="115" t="s">
        <v>571</v>
      </c>
      <c r="G115" s="115"/>
      <c r="H115" s="176"/>
    </row>
    <row r="116" spans="1:8" s="98" customFormat="1" ht="49.5" customHeight="1">
      <c r="A116" s="106"/>
      <c r="B116" s="107"/>
      <c r="C116" s="108"/>
      <c r="D116" s="110">
        <v>5153296</v>
      </c>
      <c r="E116" s="109"/>
      <c r="F116" s="115" t="s">
        <v>114</v>
      </c>
      <c r="G116" s="115"/>
      <c r="H116" s="176"/>
    </row>
    <row r="117" spans="1:8" s="98" customFormat="1" ht="49.5" customHeight="1">
      <c r="A117" s="99"/>
      <c r="B117" s="100"/>
      <c r="C117" s="101" t="s">
        <v>115</v>
      </c>
      <c r="D117" s="103">
        <v>1725468</v>
      </c>
      <c r="E117" s="102"/>
      <c r="F117" s="104"/>
      <c r="G117" s="105"/>
      <c r="H117" s="176"/>
    </row>
    <row r="118" spans="1:8" s="98" customFormat="1" ht="49.5" customHeight="1">
      <c r="A118" s="106"/>
      <c r="B118" s="107"/>
      <c r="C118" s="108"/>
      <c r="D118" s="110">
        <v>1725468</v>
      </c>
      <c r="E118" s="109"/>
      <c r="F118" s="115" t="s">
        <v>114</v>
      </c>
      <c r="G118" s="115"/>
      <c r="H118" s="176"/>
    </row>
    <row r="119" spans="1:8" s="98" customFormat="1" ht="49.5" customHeight="1">
      <c r="A119" s="99"/>
      <c r="B119" s="100"/>
      <c r="C119" s="101" t="s">
        <v>116</v>
      </c>
      <c r="D119" s="103">
        <v>5734509</v>
      </c>
      <c r="E119" s="103">
        <v>4700200</v>
      </c>
      <c r="F119" s="104"/>
      <c r="G119" s="105"/>
      <c r="H119" s="176"/>
    </row>
    <row r="120" spans="1:8" s="98" customFormat="1" ht="49.5" customHeight="1">
      <c r="A120" s="106"/>
      <c r="B120" s="107"/>
      <c r="C120" s="108"/>
      <c r="D120" s="109"/>
      <c r="E120" s="110">
        <v>4700200</v>
      </c>
      <c r="F120" s="115" t="s">
        <v>536</v>
      </c>
      <c r="G120" s="115"/>
      <c r="H120" s="176"/>
    </row>
    <row r="121" spans="1:8" s="98" customFormat="1" ht="49.5" customHeight="1">
      <c r="A121" s="106"/>
      <c r="B121" s="107"/>
      <c r="C121" s="108"/>
      <c r="D121" s="110">
        <v>5734509</v>
      </c>
      <c r="E121" s="109"/>
      <c r="F121" s="115" t="s">
        <v>571</v>
      </c>
      <c r="G121" s="115"/>
      <c r="H121" s="176"/>
    </row>
    <row r="122" spans="1:8" s="98" customFormat="1" ht="49.5" customHeight="1">
      <c r="A122" s="99"/>
      <c r="B122" s="100"/>
      <c r="C122" s="101" t="s">
        <v>117</v>
      </c>
      <c r="D122" s="103">
        <v>1057312</v>
      </c>
      <c r="E122" s="103">
        <v>51772200</v>
      </c>
      <c r="F122" s="104"/>
      <c r="G122" s="105"/>
      <c r="H122" s="176"/>
    </row>
    <row r="123" spans="1:8" s="98" customFormat="1" ht="49.5" customHeight="1">
      <c r="A123" s="106"/>
      <c r="B123" s="107"/>
      <c r="C123" s="108"/>
      <c r="D123" s="109"/>
      <c r="E123" s="110">
        <v>61480335</v>
      </c>
      <c r="F123" s="115" t="s">
        <v>536</v>
      </c>
      <c r="G123" s="115"/>
      <c r="H123" s="176"/>
    </row>
    <row r="124" spans="1:8" s="98" customFormat="1" ht="49.5" customHeight="1">
      <c r="A124" s="106"/>
      <c r="B124" s="107"/>
      <c r="C124" s="108"/>
      <c r="D124" s="110">
        <v>1057312</v>
      </c>
      <c r="E124" s="109"/>
      <c r="F124" s="115" t="s">
        <v>571</v>
      </c>
      <c r="G124" s="115"/>
      <c r="H124" s="176"/>
    </row>
    <row r="125" spans="1:8" s="98" customFormat="1" ht="49.5" customHeight="1">
      <c r="A125" s="106"/>
      <c r="B125" s="107"/>
      <c r="C125" s="108"/>
      <c r="D125" s="109"/>
      <c r="E125" s="110">
        <v>-9708135</v>
      </c>
      <c r="F125" s="115" t="s">
        <v>112</v>
      </c>
      <c r="G125" s="115"/>
      <c r="H125" s="176"/>
    </row>
    <row r="126" spans="1:8" s="98" customFormat="1" ht="49.5" customHeight="1">
      <c r="A126" s="99"/>
      <c r="B126" s="100"/>
      <c r="C126" s="101" t="s">
        <v>118</v>
      </c>
      <c r="D126" s="103">
        <v>16046894</v>
      </c>
      <c r="E126" s="102"/>
      <c r="F126" s="104"/>
      <c r="G126" s="105"/>
      <c r="H126" s="176"/>
    </row>
    <row r="127" spans="1:8" s="98" customFormat="1" ht="49.5" customHeight="1">
      <c r="A127" s="106"/>
      <c r="B127" s="107"/>
      <c r="C127" s="108"/>
      <c r="D127" s="110">
        <v>272758</v>
      </c>
      <c r="E127" s="109"/>
      <c r="F127" s="115" t="s">
        <v>571</v>
      </c>
      <c r="G127" s="115"/>
      <c r="H127" s="176"/>
    </row>
    <row r="128" spans="1:8" s="98" customFormat="1" ht="49.5" customHeight="1">
      <c r="A128" s="106"/>
      <c r="B128" s="107"/>
      <c r="C128" s="108"/>
      <c r="D128" s="110">
        <v>15774136</v>
      </c>
      <c r="E128" s="109"/>
      <c r="F128" s="115" t="s">
        <v>114</v>
      </c>
      <c r="G128" s="115"/>
      <c r="H128" s="176"/>
    </row>
    <row r="129" spans="1:8" s="98" customFormat="1" ht="49.5" customHeight="1">
      <c r="A129" s="99"/>
      <c r="B129" s="100"/>
      <c r="C129" s="101" t="s">
        <v>538</v>
      </c>
      <c r="D129" s="103">
        <v>-25000000</v>
      </c>
      <c r="E129" s="102"/>
      <c r="F129" s="104"/>
      <c r="G129" s="105"/>
      <c r="H129" s="176"/>
    </row>
    <row r="130" spans="1:8" s="98" customFormat="1" ht="49.5" customHeight="1">
      <c r="A130" s="106"/>
      <c r="B130" s="107"/>
      <c r="C130" s="108"/>
      <c r="D130" s="110">
        <v>-25000000</v>
      </c>
      <c r="E130" s="109"/>
      <c r="F130" s="115" t="s">
        <v>571</v>
      </c>
      <c r="G130" s="115"/>
      <c r="H130" s="176"/>
    </row>
    <row r="131" spans="1:8" s="98" customFormat="1" ht="49.5" customHeight="1">
      <c r="A131" s="99"/>
      <c r="B131" s="100"/>
      <c r="C131" s="101" t="s">
        <v>539</v>
      </c>
      <c r="D131" s="103">
        <v>1105000</v>
      </c>
      <c r="E131" s="102"/>
      <c r="F131" s="104"/>
      <c r="G131" s="105"/>
      <c r="H131" s="176"/>
    </row>
    <row r="132" spans="1:8" s="98" customFormat="1" ht="49.5" customHeight="1">
      <c r="A132" s="106"/>
      <c r="B132" s="107"/>
      <c r="C132" s="108"/>
      <c r="D132" s="110">
        <v>1105000</v>
      </c>
      <c r="E132" s="109"/>
      <c r="F132" s="115" t="s">
        <v>571</v>
      </c>
      <c r="G132" s="115"/>
      <c r="H132" s="176"/>
    </row>
    <row r="133" spans="1:8" s="98" customFormat="1" ht="49.5" customHeight="1">
      <c r="A133" s="99"/>
      <c r="B133" s="100"/>
      <c r="C133" s="101" t="s">
        <v>119</v>
      </c>
      <c r="D133" s="102"/>
      <c r="E133" s="103">
        <v>300000000</v>
      </c>
      <c r="F133" s="104"/>
      <c r="G133" s="105"/>
      <c r="H133" s="176"/>
    </row>
    <row r="134" spans="1:8" s="98" customFormat="1" ht="49.5" customHeight="1">
      <c r="A134" s="106"/>
      <c r="B134" s="107"/>
      <c r="C134" s="108"/>
      <c r="D134" s="109"/>
      <c r="E134" s="110">
        <v>300000000</v>
      </c>
      <c r="F134" s="115" t="s">
        <v>540</v>
      </c>
      <c r="G134" s="115"/>
      <c r="H134" s="176"/>
    </row>
    <row r="135" spans="1:8" s="98" customFormat="1" ht="49.5" customHeight="1">
      <c r="A135" s="99"/>
      <c r="B135" s="100"/>
      <c r="C135" s="101" t="s">
        <v>120</v>
      </c>
      <c r="D135" s="102"/>
      <c r="E135" s="103">
        <v>166199836</v>
      </c>
      <c r="F135" s="104"/>
      <c r="G135" s="105"/>
      <c r="H135" s="176"/>
    </row>
    <row r="136" spans="1:8" s="98" customFormat="1" ht="49.5" customHeight="1">
      <c r="A136" s="106"/>
      <c r="B136" s="107"/>
      <c r="C136" s="108"/>
      <c r="D136" s="109"/>
      <c r="E136" s="110">
        <v>13705000</v>
      </c>
      <c r="F136" s="115" t="s">
        <v>121</v>
      </c>
      <c r="G136" s="115"/>
      <c r="H136" s="176"/>
    </row>
    <row r="137" spans="1:8" s="98" customFormat="1" ht="49.5" customHeight="1">
      <c r="A137" s="106"/>
      <c r="B137" s="107"/>
      <c r="C137" s="108"/>
      <c r="D137" s="109"/>
      <c r="E137" s="110">
        <v>20186</v>
      </c>
      <c r="F137" s="115" t="s">
        <v>122</v>
      </c>
      <c r="G137" s="115"/>
      <c r="H137" s="176"/>
    </row>
    <row r="138" spans="1:8" s="98" customFormat="1" ht="49.5" customHeight="1">
      <c r="A138" s="106"/>
      <c r="B138" s="107"/>
      <c r="C138" s="108"/>
      <c r="D138" s="109"/>
      <c r="E138" s="110">
        <v>24858356</v>
      </c>
      <c r="F138" s="115" t="s">
        <v>123</v>
      </c>
      <c r="G138" s="115"/>
      <c r="H138" s="176"/>
    </row>
    <row r="139" spans="1:8" s="98" customFormat="1" ht="49.5" customHeight="1">
      <c r="A139" s="106"/>
      <c r="B139" s="107"/>
      <c r="C139" s="108"/>
      <c r="D139" s="109"/>
      <c r="E139" s="110">
        <v>50000000</v>
      </c>
      <c r="F139" s="115" t="s">
        <v>124</v>
      </c>
      <c r="G139" s="115"/>
      <c r="H139" s="176"/>
    </row>
    <row r="140" spans="1:8" s="98" customFormat="1" ht="49.5" customHeight="1">
      <c r="A140" s="106"/>
      <c r="B140" s="107"/>
      <c r="C140" s="108"/>
      <c r="D140" s="109"/>
      <c r="E140" s="110">
        <v>37067462</v>
      </c>
      <c r="F140" s="115" t="s">
        <v>125</v>
      </c>
      <c r="G140" s="115"/>
      <c r="H140" s="176"/>
    </row>
    <row r="141" spans="1:8" s="98" customFormat="1" ht="49.5" customHeight="1">
      <c r="A141" s="106"/>
      <c r="B141" s="107"/>
      <c r="C141" s="108"/>
      <c r="D141" s="109"/>
      <c r="E141" s="110">
        <v>5000000</v>
      </c>
      <c r="F141" s="115" t="s">
        <v>126</v>
      </c>
      <c r="G141" s="115"/>
      <c r="H141" s="176"/>
    </row>
    <row r="142" spans="1:8" s="98" customFormat="1" ht="49.5" customHeight="1">
      <c r="A142" s="106"/>
      <c r="B142" s="107"/>
      <c r="C142" s="108"/>
      <c r="D142" s="109"/>
      <c r="E142" s="110">
        <v>35548832</v>
      </c>
      <c r="F142" s="115" t="s">
        <v>127</v>
      </c>
      <c r="G142" s="115"/>
      <c r="H142" s="176"/>
    </row>
    <row r="143" spans="1:8" s="98" customFormat="1" ht="49.5" customHeight="1">
      <c r="A143" s="117" t="s">
        <v>128</v>
      </c>
      <c r="B143" s="117"/>
      <c r="C143" s="117"/>
      <c r="D143" s="95">
        <v>-337325</v>
      </c>
      <c r="E143" s="95">
        <v>126249660</v>
      </c>
      <c r="F143" s="96"/>
      <c r="G143" s="97"/>
      <c r="H143" s="176"/>
    </row>
    <row r="144" spans="1:8" s="98" customFormat="1" ht="49.5" customHeight="1">
      <c r="A144" s="99"/>
      <c r="B144" s="100"/>
      <c r="C144" s="101" t="s">
        <v>129</v>
      </c>
      <c r="D144" s="103">
        <v>-337325</v>
      </c>
      <c r="E144" s="102"/>
      <c r="F144" s="104"/>
      <c r="G144" s="105"/>
      <c r="H144" s="176"/>
    </row>
    <row r="145" spans="1:8" s="98" customFormat="1" ht="49.5" customHeight="1">
      <c r="A145" s="106"/>
      <c r="B145" s="107"/>
      <c r="C145" s="108"/>
      <c r="D145" s="110">
        <v>145795</v>
      </c>
      <c r="E145" s="109"/>
      <c r="F145" s="115" t="s">
        <v>541</v>
      </c>
      <c r="G145" s="115"/>
      <c r="H145" s="176"/>
    </row>
    <row r="146" spans="1:8" s="98" customFormat="1" ht="49.5" customHeight="1">
      <c r="A146" s="106"/>
      <c r="B146" s="107"/>
      <c r="C146" s="108"/>
      <c r="D146" s="110">
        <v>-483120</v>
      </c>
      <c r="E146" s="109"/>
      <c r="F146" s="115" t="s">
        <v>542</v>
      </c>
      <c r="G146" s="115"/>
      <c r="H146" s="176"/>
    </row>
    <row r="147" spans="1:8" s="98" customFormat="1" ht="49.5" customHeight="1">
      <c r="A147" s="99"/>
      <c r="B147" s="100"/>
      <c r="C147" s="101" t="s">
        <v>130</v>
      </c>
      <c r="D147" s="102"/>
      <c r="E147" s="103">
        <v>3124960</v>
      </c>
      <c r="F147" s="104"/>
      <c r="G147" s="105"/>
      <c r="H147" s="176"/>
    </row>
    <row r="148" spans="1:8" s="98" customFormat="1" ht="49.5" customHeight="1">
      <c r="A148" s="106"/>
      <c r="B148" s="107"/>
      <c r="C148" s="108"/>
      <c r="D148" s="109"/>
      <c r="E148" s="110">
        <v>848020</v>
      </c>
      <c r="F148" s="115" t="s">
        <v>131</v>
      </c>
      <c r="G148" s="115"/>
      <c r="H148" s="176"/>
    </row>
    <row r="149" spans="1:8" s="98" customFormat="1" ht="49.5" customHeight="1">
      <c r="A149" s="106"/>
      <c r="B149" s="107"/>
      <c r="C149" s="108"/>
      <c r="D149" s="109"/>
      <c r="E149" s="110">
        <v>2276940</v>
      </c>
      <c r="F149" s="115" t="s">
        <v>572</v>
      </c>
      <c r="G149" s="115"/>
      <c r="H149" s="176"/>
    </row>
    <row r="150" spans="1:8" s="98" customFormat="1" ht="49.5" customHeight="1">
      <c r="A150" s="99"/>
      <c r="B150" s="100"/>
      <c r="C150" s="101" t="s">
        <v>132</v>
      </c>
      <c r="D150" s="102"/>
      <c r="E150" s="103">
        <v>38163306</v>
      </c>
      <c r="F150" s="104"/>
      <c r="G150" s="105"/>
      <c r="H150" s="176"/>
    </row>
    <row r="151" spans="1:8" s="98" customFormat="1" ht="49.5" customHeight="1">
      <c r="A151" s="106"/>
      <c r="B151" s="107"/>
      <c r="C151" s="108"/>
      <c r="D151" s="109"/>
      <c r="E151" s="110">
        <v>38163306</v>
      </c>
      <c r="F151" s="115" t="s">
        <v>133</v>
      </c>
      <c r="G151" s="115"/>
      <c r="H151" s="176"/>
    </row>
    <row r="152" spans="1:8" s="98" customFormat="1" ht="49.5" customHeight="1">
      <c r="A152" s="99"/>
      <c r="B152" s="100"/>
      <c r="C152" s="101" t="s">
        <v>134</v>
      </c>
      <c r="D152" s="102"/>
      <c r="E152" s="103">
        <v>52661511</v>
      </c>
      <c r="F152" s="104"/>
      <c r="G152" s="105"/>
      <c r="H152" s="176"/>
    </row>
    <row r="153" spans="1:8" s="98" customFormat="1" ht="49.5" customHeight="1">
      <c r="A153" s="106"/>
      <c r="B153" s="107"/>
      <c r="C153" s="108"/>
      <c r="D153" s="109"/>
      <c r="E153" s="110">
        <v>52661511</v>
      </c>
      <c r="F153" s="115" t="s">
        <v>135</v>
      </c>
      <c r="G153" s="115"/>
      <c r="H153" s="176"/>
    </row>
    <row r="154" spans="1:8" s="98" customFormat="1" ht="49.5" customHeight="1">
      <c r="A154" s="99"/>
      <c r="B154" s="100"/>
      <c r="C154" s="101" t="s">
        <v>136</v>
      </c>
      <c r="D154" s="102"/>
      <c r="E154" s="103">
        <v>30848363</v>
      </c>
      <c r="F154" s="104"/>
      <c r="G154" s="105"/>
      <c r="H154" s="176"/>
    </row>
    <row r="155" spans="1:8" s="98" customFormat="1" ht="49.5" customHeight="1">
      <c r="A155" s="106"/>
      <c r="B155" s="107"/>
      <c r="C155" s="108"/>
      <c r="D155" s="109"/>
      <c r="E155" s="110">
        <v>30848363</v>
      </c>
      <c r="F155" s="115" t="s">
        <v>131</v>
      </c>
      <c r="G155" s="115"/>
      <c r="H155" s="176"/>
    </row>
    <row r="156" spans="1:8" s="98" customFormat="1" ht="49.5" customHeight="1">
      <c r="A156" s="99"/>
      <c r="B156" s="100"/>
      <c r="C156" s="101" t="s">
        <v>137</v>
      </c>
      <c r="D156" s="102"/>
      <c r="E156" s="103">
        <v>1451520</v>
      </c>
      <c r="F156" s="104"/>
      <c r="G156" s="105"/>
      <c r="H156" s="176"/>
    </row>
    <row r="157" spans="1:8" s="98" customFormat="1" ht="49.5" customHeight="1">
      <c r="A157" s="106"/>
      <c r="B157" s="107"/>
      <c r="C157" s="108"/>
      <c r="D157" s="109"/>
      <c r="E157" s="110">
        <v>725760</v>
      </c>
      <c r="F157" s="115" t="s">
        <v>138</v>
      </c>
      <c r="G157" s="115"/>
      <c r="H157" s="176"/>
    </row>
    <row r="158" spans="1:8" s="98" customFormat="1" ht="49.5" customHeight="1">
      <c r="A158" s="106"/>
      <c r="B158" s="107"/>
      <c r="C158" s="108"/>
      <c r="D158" s="109"/>
      <c r="E158" s="110">
        <v>725760</v>
      </c>
      <c r="F158" s="115" t="s">
        <v>139</v>
      </c>
      <c r="G158" s="115"/>
      <c r="H158" s="176"/>
    </row>
    <row r="159" spans="1:8" s="98" customFormat="1" ht="49.5" customHeight="1">
      <c r="A159" s="117" t="s">
        <v>140</v>
      </c>
      <c r="B159" s="117"/>
      <c r="C159" s="117"/>
      <c r="D159" s="95">
        <v>11799720</v>
      </c>
      <c r="E159" s="95">
        <v>17932281</v>
      </c>
      <c r="F159" s="96"/>
      <c r="G159" s="97"/>
      <c r="H159" s="176"/>
    </row>
    <row r="160" spans="1:8" s="98" customFormat="1" ht="49.5" customHeight="1">
      <c r="A160" s="99"/>
      <c r="B160" s="100"/>
      <c r="C160" s="101" t="s">
        <v>543</v>
      </c>
      <c r="D160" s="103">
        <v>-724680</v>
      </c>
      <c r="E160" s="102"/>
      <c r="F160" s="104"/>
      <c r="G160" s="105"/>
      <c r="H160" s="176"/>
    </row>
    <row r="161" spans="1:8" s="98" customFormat="1" ht="49.5" customHeight="1">
      <c r="A161" s="106"/>
      <c r="B161" s="107"/>
      <c r="C161" s="108"/>
      <c r="D161" s="110">
        <v>-724680</v>
      </c>
      <c r="E161" s="109"/>
      <c r="F161" s="115" t="s">
        <v>542</v>
      </c>
      <c r="G161" s="115"/>
      <c r="H161" s="176"/>
    </row>
    <row r="162" spans="1:8" s="98" customFormat="1" ht="49.5" customHeight="1">
      <c r="A162" s="99"/>
      <c r="B162" s="100"/>
      <c r="C162" s="101" t="s">
        <v>141</v>
      </c>
      <c r="D162" s="102"/>
      <c r="E162" s="103">
        <v>3725591</v>
      </c>
      <c r="F162" s="104"/>
      <c r="G162" s="105"/>
      <c r="H162" s="176"/>
    </row>
    <row r="163" spans="1:8" s="98" customFormat="1" ht="49.5" customHeight="1">
      <c r="A163" s="106"/>
      <c r="B163" s="107"/>
      <c r="C163" s="108"/>
      <c r="D163" s="109"/>
      <c r="E163" s="110">
        <v>3725591</v>
      </c>
      <c r="F163" s="115" t="s">
        <v>133</v>
      </c>
      <c r="G163" s="115"/>
      <c r="H163" s="176"/>
    </row>
    <row r="164" spans="1:8" s="98" customFormat="1" ht="49.5" customHeight="1">
      <c r="A164" s="99"/>
      <c r="B164" s="100"/>
      <c r="C164" s="101" t="s">
        <v>142</v>
      </c>
      <c r="D164" s="103">
        <v>12524400</v>
      </c>
      <c r="E164" s="103">
        <v>14206690</v>
      </c>
      <c r="F164" s="104"/>
      <c r="G164" s="105"/>
      <c r="H164" s="176"/>
    </row>
    <row r="165" spans="1:8" s="98" customFormat="1" ht="49.5" customHeight="1">
      <c r="A165" s="106"/>
      <c r="B165" s="107"/>
      <c r="C165" s="108"/>
      <c r="D165" s="110">
        <v>12524400</v>
      </c>
      <c r="E165" s="110">
        <v>14206690</v>
      </c>
      <c r="F165" s="115" t="s">
        <v>143</v>
      </c>
      <c r="G165" s="115"/>
      <c r="H165" s="176"/>
    </row>
    <row r="166" spans="1:8" s="98" customFormat="1" ht="49.5" customHeight="1">
      <c r="A166" s="117" t="s">
        <v>144</v>
      </c>
      <c r="B166" s="117"/>
      <c r="C166" s="117"/>
      <c r="D166" s="95">
        <v>12500000</v>
      </c>
      <c r="E166" s="95">
        <v>15536300</v>
      </c>
      <c r="F166" s="96"/>
      <c r="G166" s="97"/>
      <c r="H166" s="176"/>
    </row>
    <row r="167" spans="1:8" s="98" customFormat="1" ht="49.5" customHeight="1">
      <c r="A167" s="99"/>
      <c r="B167" s="100"/>
      <c r="C167" s="101" t="s">
        <v>145</v>
      </c>
      <c r="D167" s="103">
        <v>4507737</v>
      </c>
      <c r="E167" s="102"/>
      <c r="F167" s="104"/>
      <c r="G167" s="105"/>
      <c r="H167" s="176"/>
    </row>
    <row r="168" spans="1:8" s="98" customFormat="1" ht="49.5" customHeight="1">
      <c r="A168" s="106"/>
      <c r="B168" s="107"/>
      <c r="C168" s="108"/>
      <c r="D168" s="110">
        <v>4507737</v>
      </c>
      <c r="E168" s="109"/>
      <c r="F168" s="115" t="s">
        <v>146</v>
      </c>
      <c r="G168" s="115"/>
      <c r="H168" s="176"/>
    </row>
    <row r="169" spans="1:8" s="98" customFormat="1" ht="49.5" customHeight="1">
      <c r="A169" s="99"/>
      <c r="B169" s="100"/>
      <c r="C169" s="101" t="s">
        <v>147</v>
      </c>
      <c r="D169" s="103">
        <v>7992263</v>
      </c>
      <c r="E169" s="103">
        <v>14036300</v>
      </c>
      <c r="F169" s="104"/>
      <c r="G169" s="105"/>
      <c r="H169" s="176"/>
    </row>
    <row r="170" spans="1:8" s="98" customFormat="1" ht="49.5" customHeight="1">
      <c r="A170" s="106"/>
      <c r="B170" s="107"/>
      <c r="C170" s="108"/>
      <c r="D170" s="110">
        <v>7992263</v>
      </c>
      <c r="E170" s="110">
        <v>14036300</v>
      </c>
      <c r="F170" s="115" t="s">
        <v>148</v>
      </c>
      <c r="G170" s="115"/>
      <c r="H170" s="176"/>
    </row>
    <row r="171" spans="1:8" s="98" customFormat="1" ht="49.5" customHeight="1">
      <c r="A171" s="99"/>
      <c r="B171" s="100"/>
      <c r="C171" s="101" t="s">
        <v>149</v>
      </c>
      <c r="D171" s="102"/>
      <c r="E171" s="103">
        <v>1500000</v>
      </c>
      <c r="F171" s="104"/>
      <c r="G171" s="105"/>
      <c r="H171" s="176"/>
    </row>
    <row r="172" spans="1:8" s="98" customFormat="1" ht="49.5" customHeight="1">
      <c r="A172" s="106"/>
      <c r="B172" s="107"/>
      <c r="C172" s="108"/>
      <c r="D172" s="109"/>
      <c r="E172" s="110">
        <v>1500000</v>
      </c>
      <c r="F172" s="115" t="s">
        <v>150</v>
      </c>
      <c r="G172" s="115"/>
      <c r="H172" s="176"/>
    </row>
    <row r="173" spans="1:8" s="98" customFormat="1" ht="49.5" customHeight="1">
      <c r="A173" s="99"/>
      <c r="B173" s="100"/>
      <c r="C173" s="101" t="s">
        <v>151</v>
      </c>
      <c r="D173" s="103">
        <v>-7480400</v>
      </c>
      <c r="E173" s="102"/>
      <c r="F173" s="104"/>
      <c r="G173" s="105"/>
      <c r="H173" s="176"/>
    </row>
    <row r="174" spans="1:8" s="98" customFormat="1" ht="49.5" customHeight="1">
      <c r="A174" s="106"/>
      <c r="B174" s="107"/>
      <c r="C174" s="108"/>
      <c r="D174" s="110">
        <v>-7480400</v>
      </c>
      <c r="E174" s="109"/>
      <c r="F174" s="115" t="s">
        <v>152</v>
      </c>
      <c r="G174" s="115"/>
      <c r="H174" s="176"/>
    </row>
    <row r="175" spans="1:8" s="98" customFormat="1" ht="49.5" customHeight="1">
      <c r="A175" s="99"/>
      <c r="B175" s="100"/>
      <c r="C175" s="101" t="s">
        <v>153</v>
      </c>
      <c r="D175" s="103">
        <v>12000000</v>
      </c>
      <c r="E175" s="102"/>
      <c r="F175" s="104"/>
      <c r="G175" s="105"/>
      <c r="H175" s="176"/>
    </row>
    <row r="176" spans="1:8" s="98" customFormat="1" ht="49.5" customHeight="1">
      <c r="A176" s="106"/>
      <c r="B176" s="107"/>
      <c r="C176" s="108"/>
      <c r="D176" s="110">
        <v>12000000</v>
      </c>
      <c r="E176" s="109"/>
      <c r="F176" s="115" t="s">
        <v>152</v>
      </c>
      <c r="G176" s="115"/>
      <c r="H176" s="176"/>
    </row>
    <row r="177" spans="1:8" s="98" customFormat="1" ht="49.5" customHeight="1">
      <c r="A177" s="99"/>
      <c r="B177" s="100"/>
      <c r="C177" s="101" t="s">
        <v>154</v>
      </c>
      <c r="D177" s="103">
        <v>-1526600</v>
      </c>
      <c r="E177" s="102"/>
      <c r="F177" s="104"/>
      <c r="G177" s="105"/>
      <c r="H177" s="176"/>
    </row>
    <row r="178" spans="1:8" s="98" customFormat="1" ht="49.5" customHeight="1">
      <c r="A178" s="106"/>
      <c r="B178" s="107"/>
      <c r="C178" s="108"/>
      <c r="D178" s="110">
        <v>-1526600</v>
      </c>
      <c r="E178" s="109"/>
      <c r="F178" s="115" t="s">
        <v>152</v>
      </c>
      <c r="G178" s="115"/>
      <c r="H178" s="176"/>
    </row>
    <row r="179" spans="1:8" s="98" customFormat="1" ht="49.5" customHeight="1">
      <c r="A179" s="99"/>
      <c r="B179" s="100"/>
      <c r="C179" s="101" t="s">
        <v>155</v>
      </c>
      <c r="D179" s="103">
        <v>-2993000</v>
      </c>
      <c r="E179" s="102"/>
      <c r="F179" s="104"/>
      <c r="G179" s="105"/>
      <c r="H179" s="176"/>
    </row>
    <row r="180" spans="1:8" s="98" customFormat="1" ht="49.5" customHeight="1">
      <c r="A180" s="106"/>
      <c r="B180" s="107"/>
      <c r="C180" s="108"/>
      <c r="D180" s="110">
        <v>-2993000</v>
      </c>
      <c r="E180" s="109"/>
      <c r="F180" s="115" t="s">
        <v>152</v>
      </c>
      <c r="G180" s="115"/>
      <c r="H180" s="176"/>
    </row>
    <row r="181" spans="1:8" s="98" customFormat="1" ht="49.5" customHeight="1">
      <c r="A181" s="117" t="s">
        <v>156</v>
      </c>
      <c r="B181" s="117"/>
      <c r="C181" s="117"/>
      <c r="D181" s="95">
        <v>97000000</v>
      </c>
      <c r="E181" s="95">
        <v>92970000</v>
      </c>
      <c r="F181" s="96"/>
      <c r="G181" s="97"/>
      <c r="H181" s="176"/>
    </row>
    <row r="182" spans="1:8" s="98" customFormat="1" ht="49.5" customHeight="1">
      <c r="A182" s="99"/>
      <c r="B182" s="100"/>
      <c r="C182" s="101" t="s">
        <v>157</v>
      </c>
      <c r="D182" s="103">
        <v>35060100</v>
      </c>
      <c r="E182" s="102"/>
      <c r="F182" s="104"/>
      <c r="G182" s="105"/>
      <c r="H182" s="176"/>
    </row>
    <row r="183" spans="1:8" s="98" customFormat="1" ht="49.5" customHeight="1">
      <c r="A183" s="106"/>
      <c r="B183" s="107"/>
      <c r="C183" s="108"/>
      <c r="D183" s="110">
        <v>35060100</v>
      </c>
      <c r="E183" s="109"/>
      <c r="F183" s="115" t="s">
        <v>158</v>
      </c>
      <c r="G183" s="115"/>
      <c r="H183" s="176"/>
    </row>
    <row r="184" spans="1:8" s="98" customFormat="1" ht="49.5" customHeight="1">
      <c r="A184" s="99"/>
      <c r="B184" s="100"/>
      <c r="C184" s="101" t="s">
        <v>159</v>
      </c>
      <c r="D184" s="102"/>
      <c r="E184" s="103">
        <v>14982551</v>
      </c>
      <c r="F184" s="104"/>
      <c r="G184" s="105"/>
      <c r="H184" s="176"/>
    </row>
    <row r="185" spans="1:8" s="98" customFormat="1" ht="49.5" customHeight="1">
      <c r="A185" s="106"/>
      <c r="B185" s="107"/>
      <c r="C185" s="108"/>
      <c r="D185" s="109"/>
      <c r="E185" s="110">
        <v>13000000</v>
      </c>
      <c r="F185" s="115" t="s">
        <v>160</v>
      </c>
      <c r="G185" s="115"/>
      <c r="H185" s="176"/>
    </row>
    <row r="186" spans="1:8" s="98" customFormat="1" ht="49.5" customHeight="1">
      <c r="A186" s="106"/>
      <c r="B186" s="107"/>
      <c r="C186" s="108"/>
      <c r="D186" s="109"/>
      <c r="E186" s="110">
        <v>1982551</v>
      </c>
      <c r="F186" s="115" t="s">
        <v>161</v>
      </c>
      <c r="G186" s="115"/>
      <c r="H186" s="176"/>
    </row>
    <row r="187" spans="1:8" s="98" customFormat="1" ht="49.5" customHeight="1">
      <c r="A187" s="99"/>
      <c r="B187" s="100"/>
      <c r="C187" s="101" t="s">
        <v>162</v>
      </c>
      <c r="D187" s="103">
        <v>43939900</v>
      </c>
      <c r="E187" s="103">
        <v>57970000</v>
      </c>
      <c r="F187" s="104"/>
      <c r="G187" s="105"/>
      <c r="H187" s="176"/>
    </row>
    <row r="188" spans="1:8" s="98" customFormat="1" ht="49.5" customHeight="1">
      <c r="A188" s="106"/>
      <c r="B188" s="107"/>
      <c r="C188" s="108"/>
      <c r="D188" s="109"/>
      <c r="E188" s="110">
        <v>57970000</v>
      </c>
      <c r="F188" s="115" t="s">
        <v>163</v>
      </c>
      <c r="G188" s="115"/>
      <c r="H188" s="176"/>
    </row>
    <row r="189" spans="1:8" s="98" customFormat="1" ht="49.5" customHeight="1">
      <c r="A189" s="106"/>
      <c r="B189" s="107"/>
      <c r="C189" s="108"/>
      <c r="D189" s="110">
        <v>43939900</v>
      </c>
      <c r="E189" s="109"/>
      <c r="F189" s="115" t="s">
        <v>164</v>
      </c>
      <c r="G189" s="115"/>
      <c r="H189" s="176"/>
    </row>
    <row r="190" spans="1:8" s="98" customFormat="1" ht="49.5" customHeight="1">
      <c r="A190" s="99"/>
      <c r="B190" s="100"/>
      <c r="C190" s="101" t="s">
        <v>165</v>
      </c>
      <c r="D190" s="103">
        <v>3000000</v>
      </c>
      <c r="E190" s="103">
        <v>20017449</v>
      </c>
      <c r="F190" s="104"/>
      <c r="G190" s="105"/>
      <c r="H190" s="176"/>
    </row>
    <row r="191" spans="1:8" s="98" customFormat="1" ht="49.5" customHeight="1">
      <c r="A191" s="106"/>
      <c r="B191" s="107"/>
      <c r="C191" s="108"/>
      <c r="D191" s="110">
        <v>2000000</v>
      </c>
      <c r="E191" s="109"/>
      <c r="F191" s="115" t="s">
        <v>573</v>
      </c>
      <c r="G191" s="115"/>
      <c r="H191" s="176"/>
    </row>
    <row r="192" spans="1:8" s="98" customFormat="1" ht="49.5" customHeight="1">
      <c r="A192" s="106"/>
      <c r="B192" s="107"/>
      <c r="C192" s="108"/>
      <c r="D192" s="109"/>
      <c r="E192" s="110">
        <v>7000000</v>
      </c>
      <c r="F192" s="115" t="s">
        <v>166</v>
      </c>
      <c r="G192" s="115"/>
      <c r="H192" s="176"/>
    </row>
    <row r="193" spans="1:8" s="98" customFormat="1" ht="49.5" customHeight="1">
      <c r="A193" s="106"/>
      <c r="B193" s="107"/>
      <c r="C193" s="108"/>
      <c r="D193" s="109"/>
      <c r="E193" s="110">
        <v>13017449</v>
      </c>
      <c r="F193" s="115" t="s">
        <v>167</v>
      </c>
      <c r="G193" s="115"/>
      <c r="H193" s="176"/>
    </row>
    <row r="194" spans="1:8" s="98" customFormat="1" ht="49.5" customHeight="1">
      <c r="A194" s="106"/>
      <c r="B194" s="107"/>
      <c r="C194" s="108"/>
      <c r="D194" s="110">
        <v>1000000</v>
      </c>
      <c r="E194" s="109"/>
      <c r="F194" s="115" t="s">
        <v>574</v>
      </c>
      <c r="G194" s="115"/>
      <c r="H194" s="176"/>
    </row>
    <row r="195" spans="1:8" s="98" customFormat="1" ht="49.5" customHeight="1">
      <c r="A195" s="99"/>
      <c r="B195" s="100"/>
      <c r="C195" s="101" t="s">
        <v>168</v>
      </c>
      <c r="D195" s="103">
        <v>15000000</v>
      </c>
      <c r="E195" s="102"/>
      <c r="F195" s="104"/>
      <c r="G195" s="105"/>
      <c r="H195" s="176"/>
    </row>
    <row r="196" spans="1:8" s="98" customFormat="1" ht="49.5" customHeight="1">
      <c r="A196" s="106"/>
      <c r="B196" s="107"/>
      <c r="C196" s="108"/>
      <c r="D196" s="110">
        <v>15000000</v>
      </c>
      <c r="E196" s="109"/>
      <c r="F196" s="115" t="s">
        <v>169</v>
      </c>
      <c r="G196" s="115"/>
      <c r="H196" s="176"/>
    </row>
    <row r="197" spans="1:8" s="98" customFormat="1" ht="49.5" customHeight="1">
      <c r="A197" s="117" t="s">
        <v>170</v>
      </c>
      <c r="B197" s="117"/>
      <c r="C197" s="117"/>
      <c r="D197" s="111"/>
      <c r="E197" s="95">
        <v>2627711246</v>
      </c>
      <c r="F197" s="96"/>
      <c r="G197" s="97"/>
      <c r="H197" s="176"/>
    </row>
    <row r="198" spans="1:8" s="98" customFormat="1" ht="49.5" customHeight="1">
      <c r="A198" s="99"/>
      <c r="B198" s="100"/>
      <c r="C198" s="101" t="s">
        <v>171</v>
      </c>
      <c r="D198" s="102"/>
      <c r="E198" s="103">
        <v>97470000</v>
      </c>
      <c r="F198" s="104"/>
      <c r="G198" s="105"/>
      <c r="H198" s="176"/>
    </row>
    <row r="199" spans="1:8" s="98" customFormat="1" ht="49.5" customHeight="1">
      <c r="A199" s="106"/>
      <c r="B199" s="107"/>
      <c r="C199" s="108"/>
      <c r="D199" s="109"/>
      <c r="E199" s="110">
        <v>97470000</v>
      </c>
      <c r="F199" s="115" t="s">
        <v>172</v>
      </c>
      <c r="G199" s="115"/>
      <c r="H199" s="176"/>
    </row>
    <row r="200" spans="1:8" s="98" customFormat="1" ht="49.5" customHeight="1">
      <c r="A200" s="99"/>
      <c r="B200" s="100"/>
      <c r="C200" s="101" t="s">
        <v>173</v>
      </c>
      <c r="D200" s="102"/>
      <c r="E200" s="103">
        <v>264000000</v>
      </c>
      <c r="F200" s="104"/>
      <c r="G200" s="105"/>
      <c r="H200" s="176"/>
    </row>
    <row r="201" spans="1:8" s="98" customFormat="1" ht="49.5" customHeight="1">
      <c r="A201" s="106"/>
      <c r="B201" s="107"/>
      <c r="C201" s="108"/>
      <c r="D201" s="109"/>
      <c r="E201" s="110">
        <v>264000000</v>
      </c>
      <c r="F201" s="115" t="s">
        <v>174</v>
      </c>
      <c r="G201" s="115"/>
      <c r="H201" s="176"/>
    </row>
    <row r="202" spans="1:8" s="98" customFormat="1" ht="49.5" customHeight="1">
      <c r="A202" s="99"/>
      <c r="B202" s="100"/>
      <c r="C202" s="101" t="s">
        <v>175</v>
      </c>
      <c r="D202" s="102"/>
      <c r="E202" s="103">
        <v>8400000</v>
      </c>
      <c r="F202" s="104"/>
      <c r="G202" s="105"/>
      <c r="H202" s="176"/>
    </row>
    <row r="203" spans="1:8" s="98" customFormat="1" ht="49.5" customHeight="1">
      <c r="A203" s="106"/>
      <c r="B203" s="107"/>
      <c r="C203" s="108"/>
      <c r="D203" s="109"/>
      <c r="E203" s="110">
        <v>8400000</v>
      </c>
      <c r="F203" s="115" t="s">
        <v>176</v>
      </c>
      <c r="G203" s="115"/>
      <c r="H203" s="176"/>
    </row>
    <row r="204" spans="1:8" s="98" customFormat="1" ht="49.5" customHeight="1">
      <c r="A204" s="99"/>
      <c r="B204" s="100"/>
      <c r="C204" s="101" t="s">
        <v>177</v>
      </c>
      <c r="D204" s="102"/>
      <c r="E204" s="103">
        <v>1040368420</v>
      </c>
      <c r="F204" s="104"/>
      <c r="G204" s="105"/>
      <c r="H204" s="176"/>
    </row>
    <row r="205" spans="1:8" s="98" customFormat="1" ht="49.5" customHeight="1">
      <c r="A205" s="106"/>
      <c r="B205" s="107"/>
      <c r="C205" s="108"/>
      <c r="D205" s="109"/>
      <c r="E205" s="110">
        <v>1040368420</v>
      </c>
      <c r="F205" s="115" t="s">
        <v>178</v>
      </c>
      <c r="G205" s="115"/>
      <c r="H205" s="176"/>
    </row>
    <row r="206" spans="1:8" s="98" customFormat="1" ht="49.5" customHeight="1">
      <c r="A206" s="99"/>
      <c r="B206" s="100"/>
      <c r="C206" s="101" t="s">
        <v>179</v>
      </c>
      <c r="D206" s="102"/>
      <c r="E206" s="103">
        <v>36214300</v>
      </c>
      <c r="F206" s="104"/>
      <c r="G206" s="105"/>
      <c r="H206" s="176"/>
    </row>
    <row r="207" spans="1:8" s="98" customFormat="1" ht="49.5" customHeight="1">
      <c r="A207" s="106"/>
      <c r="B207" s="107"/>
      <c r="C207" s="108"/>
      <c r="D207" s="109"/>
      <c r="E207" s="110">
        <v>36214300</v>
      </c>
      <c r="F207" s="115" t="s">
        <v>176</v>
      </c>
      <c r="G207" s="115"/>
      <c r="H207" s="176"/>
    </row>
    <row r="208" spans="1:8" s="98" customFormat="1" ht="49.5" customHeight="1">
      <c r="A208" s="99"/>
      <c r="B208" s="100"/>
      <c r="C208" s="101" t="s">
        <v>180</v>
      </c>
      <c r="D208" s="102"/>
      <c r="E208" s="103">
        <v>1158698526</v>
      </c>
      <c r="F208" s="104"/>
      <c r="G208" s="105"/>
      <c r="H208" s="176"/>
    </row>
    <row r="209" spans="1:8" s="98" customFormat="1" ht="49.5" customHeight="1">
      <c r="A209" s="106"/>
      <c r="B209" s="107"/>
      <c r="C209" s="108"/>
      <c r="D209" s="109"/>
      <c r="E209" s="110">
        <v>4051793</v>
      </c>
      <c r="F209" s="115" t="s">
        <v>181</v>
      </c>
      <c r="G209" s="115"/>
      <c r="H209" s="176"/>
    </row>
    <row r="210" spans="1:8" s="98" customFormat="1" ht="49.5" customHeight="1">
      <c r="A210" s="106"/>
      <c r="B210" s="107"/>
      <c r="C210" s="108"/>
      <c r="D210" s="109"/>
      <c r="E210" s="110">
        <v>16000000</v>
      </c>
      <c r="F210" s="115" t="s">
        <v>182</v>
      </c>
      <c r="G210" s="115"/>
      <c r="H210" s="176"/>
    </row>
    <row r="211" spans="1:8" s="98" customFormat="1" ht="49.5" customHeight="1">
      <c r="A211" s="106"/>
      <c r="B211" s="107"/>
      <c r="C211" s="108"/>
      <c r="D211" s="109"/>
      <c r="E211" s="110">
        <v>5429700</v>
      </c>
      <c r="F211" s="115" t="s">
        <v>183</v>
      </c>
      <c r="G211" s="115"/>
      <c r="H211" s="176"/>
    </row>
    <row r="212" spans="1:8" s="98" customFormat="1" ht="49.5" customHeight="1">
      <c r="A212" s="106"/>
      <c r="B212" s="107"/>
      <c r="C212" s="108"/>
      <c r="D212" s="109"/>
      <c r="E212" s="110">
        <v>-3413425</v>
      </c>
      <c r="F212" s="115" t="s">
        <v>184</v>
      </c>
      <c r="G212" s="115"/>
      <c r="H212" s="176"/>
    </row>
    <row r="213" spans="1:8" s="98" customFormat="1" ht="49.5" customHeight="1">
      <c r="A213" s="106"/>
      <c r="B213" s="107"/>
      <c r="C213" s="108"/>
      <c r="D213" s="109"/>
      <c r="E213" s="110">
        <v>3413425</v>
      </c>
      <c r="F213" s="115" t="s">
        <v>185</v>
      </c>
      <c r="G213" s="115"/>
      <c r="H213" s="176"/>
    </row>
    <row r="214" spans="1:8" s="98" customFormat="1" ht="49.5" customHeight="1">
      <c r="A214" s="106"/>
      <c r="B214" s="107"/>
      <c r="C214" s="108"/>
      <c r="D214" s="109"/>
      <c r="E214" s="110">
        <v>114450310</v>
      </c>
      <c r="F214" s="115" t="s">
        <v>186</v>
      </c>
      <c r="G214" s="115"/>
      <c r="H214" s="176"/>
    </row>
    <row r="215" spans="1:8" s="98" customFormat="1" ht="49.5" customHeight="1">
      <c r="A215" s="106"/>
      <c r="B215" s="107"/>
      <c r="C215" s="108"/>
      <c r="D215" s="109"/>
      <c r="E215" s="110">
        <v>103469300</v>
      </c>
      <c r="F215" s="115" t="s">
        <v>187</v>
      </c>
      <c r="G215" s="115"/>
      <c r="H215" s="176"/>
    </row>
    <row r="216" spans="1:8" s="98" customFormat="1" ht="49.5" customHeight="1">
      <c r="A216" s="106"/>
      <c r="B216" s="107"/>
      <c r="C216" s="108"/>
      <c r="D216" s="109"/>
      <c r="E216" s="110">
        <v>-5000000</v>
      </c>
      <c r="F216" s="115" t="s">
        <v>599</v>
      </c>
      <c r="G216" s="115"/>
      <c r="H216" s="176"/>
    </row>
    <row r="217" spans="1:8" s="98" customFormat="1" ht="49.5" customHeight="1">
      <c r="A217" s="106"/>
      <c r="B217" s="107"/>
      <c r="C217" s="108"/>
      <c r="D217" s="109"/>
      <c r="E217" s="110">
        <v>12271310</v>
      </c>
      <c r="F217" s="115" t="s">
        <v>188</v>
      </c>
      <c r="G217" s="115"/>
      <c r="H217" s="176"/>
    </row>
    <row r="218" spans="1:8" s="98" customFormat="1" ht="49.5" customHeight="1">
      <c r="A218" s="106"/>
      <c r="B218" s="107"/>
      <c r="C218" s="108"/>
      <c r="D218" s="109"/>
      <c r="E218" s="110">
        <v>55769168</v>
      </c>
      <c r="F218" s="115" t="s">
        <v>189</v>
      </c>
      <c r="G218" s="115"/>
      <c r="H218" s="176"/>
    </row>
    <row r="219" spans="1:8" s="98" customFormat="1" ht="49.5" customHeight="1">
      <c r="A219" s="106"/>
      <c r="B219" s="107"/>
      <c r="C219" s="108"/>
      <c r="D219" s="109"/>
      <c r="E219" s="110">
        <v>12500000</v>
      </c>
      <c r="F219" s="115" t="s">
        <v>190</v>
      </c>
      <c r="G219" s="115"/>
      <c r="H219" s="176"/>
    </row>
    <row r="220" spans="1:8" s="98" customFormat="1" ht="49.5" customHeight="1">
      <c r="A220" s="106"/>
      <c r="B220" s="107"/>
      <c r="C220" s="108"/>
      <c r="D220" s="109"/>
      <c r="E220" s="110">
        <v>10076500</v>
      </c>
      <c r="F220" s="115" t="s">
        <v>191</v>
      </c>
      <c r="G220" s="115"/>
      <c r="H220" s="176"/>
    </row>
    <row r="221" spans="1:8" s="98" customFormat="1" ht="49.5" customHeight="1">
      <c r="A221" s="106"/>
      <c r="B221" s="107"/>
      <c r="C221" s="108"/>
      <c r="D221" s="109"/>
      <c r="E221" s="110">
        <v>362057041</v>
      </c>
      <c r="F221" s="115" t="s">
        <v>192</v>
      </c>
      <c r="G221" s="115"/>
      <c r="H221" s="176"/>
    </row>
    <row r="222" spans="1:8" s="98" customFormat="1" ht="49.5" customHeight="1">
      <c r="A222" s="106"/>
      <c r="B222" s="107"/>
      <c r="C222" s="108"/>
      <c r="D222" s="109"/>
      <c r="E222" s="110">
        <v>30552958</v>
      </c>
      <c r="F222" s="115" t="s">
        <v>193</v>
      </c>
      <c r="G222" s="115"/>
      <c r="H222" s="176"/>
    </row>
    <row r="223" spans="1:8" s="98" customFormat="1" ht="49.5" customHeight="1">
      <c r="A223" s="106"/>
      <c r="B223" s="107"/>
      <c r="C223" s="108"/>
      <c r="D223" s="109"/>
      <c r="E223" s="110">
        <v>276434600</v>
      </c>
      <c r="F223" s="115" t="s">
        <v>194</v>
      </c>
      <c r="G223" s="115"/>
      <c r="H223" s="176"/>
    </row>
    <row r="224" spans="1:8" s="98" customFormat="1" ht="49.5" customHeight="1">
      <c r="A224" s="106"/>
      <c r="B224" s="107"/>
      <c r="C224" s="108"/>
      <c r="D224" s="109"/>
      <c r="E224" s="110">
        <v>35184960</v>
      </c>
      <c r="F224" s="115" t="s">
        <v>195</v>
      </c>
      <c r="G224" s="115"/>
      <c r="H224" s="176"/>
    </row>
    <row r="225" spans="1:8" s="98" customFormat="1" ht="49.5" customHeight="1">
      <c r="A225" s="106"/>
      <c r="B225" s="107"/>
      <c r="C225" s="108"/>
      <c r="D225" s="109"/>
      <c r="E225" s="110">
        <v>5000000</v>
      </c>
      <c r="F225" s="115" t="s">
        <v>600</v>
      </c>
      <c r="G225" s="115"/>
      <c r="H225" s="176"/>
    </row>
    <row r="226" spans="1:8" s="98" customFormat="1" ht="49.5" customHeight="1">
      <c r="A226" s="106"/>
      <c r="B226" s="107"/>
      <c r="C226" s="108"/>
      <c r="D226" s="109"/>
      <c r="E226" s="110">
        <v>120450886</v>
      </c>
      <c r="F226" s="115" t="s">
        <v>196</v>
      </c>
      <c r="G226" s="115"/>
      <c r="H226" s="176"/>
    </row>
    <row r="227" spans="1:8" s="98" customFormat="1" ht="49.5" customHeight="1">
      <c r="A227" s="99"/>
      <c r="B227" s="100"/>
      <c r="C227" s="101" t="s">
        <v>197</v>
      </c>
      <c r="D227" s="102"/>
      <c r="E227" s="103">
        <v>2560000</v>
      </c>
      <c r="F227" s="104"/>
      <c r="G227" s="105"/>
      <c r="H227" s="176"/>
    </row>
    <row r="228" spans="1:8" s="98" customFormat="1" ht="49.5" customHeight="1">
      <c r="A228" s="106"/>
      <c r="B228" s="107"/>
      <c r="C228" s="108"/>
      <c r="D228" s="109"/>
      <c r="E228" s="110">
        <v>2530000</v>
      </c>
      <c r="F228" s="115" t="s">
        <v>198</v>
      </c>
      <c r="G228" s="115"/>
      <c r="H228" s="176"/>
    </row>
    <row r="229" spans="1:8" s="98" customFormat="1" ht="49.5" customHeight="1">
      <c r="A229" s="106"/>
      <c r="B229" s="107"/>
      <c r="C229" s="108"/>
      <c r="D229" s="109"/>
      <c r="E229" s="110">
        <v>30000</v>
      </c>
      <c r="F229" s="115" t="s">
        <v>199</v>
      </c>
      <c r="G229" s="115"/>
      <c r="H229" s="176"/>
    </row>
    <row r="230" spans="1:8" s="98" customFormat="1" ht="49.5" customHeight="1">
      <c r="A230" s="99"/>
      <c r="B230" s="100"/>
      <c r="C230" s="101" t="s">
        <v>200</v>
      </c>
      <c r="D230" s="102"/>
      <c r="E230" s="103">
        <v>20000000</v>
      </c>
      <c r="F230" s="104"/>
      <c r="G230" s="105"/>
      <c r="H230" s="176"/>
    </row>
    <row r="231" spans="1:8" s="98" customFormat="1" ht="49.5" customHeight="1">
      <c r="A231" s="106"/>
      <c r="B231" s="107"/>
      <c r="C231" s="108"/>
      <c r="D231" s="109"/>
      <c r="E231" s="110">
        <v>20000000</v>
      </c>
      <c r="F231" s="115" t="s">
        <v>201</v>
      </c>
      <c r="G231" s="115"/>
      <c r="H231" s="176"/>
    </row>
    <row r="232" spans="1:8" s="98" customFormat="1" ht="49.5" customHeight="1">
      <c r="A232" s="117" t="s">
        <v>202</v>
      </c>
      <c r="B232" s="117"/>
      <c r="C232" s="117"/>
      <c r="D232" s="95">
        <v>2500000</v>
      </c>
      <c r="E232" s="95">
        <v>4500000</v>
      </c>
      <c r="F232" s="96"/>
      <c r="G232" s="97"/>
      <c r="H232" s="176"/>
    </row>
    <row r="233" spans="1:8" s="98" customFormat="1" ht="49.5" customHeight="1">
      <c r="A233" s="99"/>
      <c r="B233" s="100"/>
      <c r="C233" s="101" t="s">
        <v>564</v>
      </c>
      <c r="D233" s="103">
        <v>2500000</v>
      </c>
      <c r="E233" s="102"/>
      <c r="F233" s="104"/>
      <c r="G233" s="105"/>
      <c r="H233" s="176"/>
    </row>
    <row r="234" spans="1:8" s="98" customFormat="1" ht="49.5" customHeight="1">
      <c r="A234" s="106"/>
      <c r="B234" s="107"/>
      <c r="C234" s="108"/>
      <c r="D234" s="110">
        <v>2500000</v>
      </c>
      <c r="E234" s="109"/>
      <c r="F234" s="115" t="s">
        <v>565</v>
      </c>
      <c r="G234" s="115"/>
      <c r="H234" s="176"/>
    </row>
    <row r="235" spans="1:8" s="98" customFormat="1" ht="49.5" customHeight="1">
      <c r="A235" s="99"/>
      <c r="B235" s="100"/>
      <c r="C235" s="101" t="s">
        <v>203</v>
      </c>
      <c r="D235" s="102"/>
      <c r="E235" s="103">
        <v>4500000</v>
      </c>
      <c r="F235" s="104"/>
      <c r="G235" s="105"/>
      <c r="H235" s="176"/>
    </row>
    <row r="236" spans="1:8" s="98" customFormat="1" ht="49.5" customHeight="1">
      <c r="A236" s="106"/>
      <c r="B236" s="107"/>
      <c r="C236" s="108"/>
      <c r="D236" s="109"/>
      <c r="E236" s="110">
        <v>4500000</v>
      </c>
      <c r="F236" s="115" t="s">
        <v>204</v>
      </c>
      <c r="G236" s="115"/>
      <c r="H236" s="176"/>
    </row>
    <row r="237" spans="1:8" s="98" customFormat="1" ht="49.5" customHeight="1">
      <c r="A237" s="117" t="s">
        <v>205</v>
      </c>
      <c r="B237" s="117"/>
      <c r="C237" s="117"/>
      <c r="D237" s="95">
        <v>-4262432</v>
      </c>
      <c r="E237" s="95">
        <v>736218911</v>
      </c>
      <c r="F237" s="96"/>
      <c r="G237" s="97"/>
      <c r="H237" s="176"/>
    </row>
    <row r="238" spans="1:8" s="98" customFormat="1" ht="49.5" customHeight="1">
      <c r="A238" s="99"/>
      <c r="B238" s="100"/>
      <c r="C238" s="101" t="s">
        <v>206</v>
      </c>
      <c r="D238" s="103">
        <v>500000</v>
      </c>
      <c r="E238" s="102"/>
      <c r="F238" s="104"/>
      <c r="G238" s="105"/>
      <c r="H238" s="176"/>
    </row>
    <row r="239" spans="1:8" s="98" customFormat="1" ht="49.5" customHeight="1">
      <c r="A239" s="106"/>
      <c r="B239" s="107"/>
      <c r="C239" s="108"/>
      <c r="D239" s="110">
        <v>500000</v>
      </c>
      <c r="E239" s="109"/>
      <c r="F239" s="115" t="s">
        <v>544</v>
      </c>
      <c r="G239" s="115"/>
      <c r="H239" s="176"/>
    </row>
    <row r="240" spans="1:8" s="98" customFormat="1" ht="49.5" customHeight="1">
      <c r="A240" s="99"/>
      <c r="B240" s="100"/>
      <c r="C240" s="101" t="s">
        <v>207</v>
      </c>
      <c r="D240" s="102"/>
      <c r="E240" s="103">
        <v>73279557</v>
      </c>
      <c r="F240" s="104"/>
      <c r="G240" s="105"/>
      <c r="H240" s="176"/>
    </row>
    <row r="241" spans="1:8" s="98" customFormat="1" ht="49.5" customHeight="1">
      <c r="A241" s="106"/>
      <c r="B241" s="107"/>
      <c r="C241" s="108"/>
      <c r="D241" s="109"/>
      <c r="E241" s="110">
        <v>73279557</v>
      </c>
      <c r="F241" s="115" t="s">
        <v>208</v>
      </c>
      <c r="G241" s="115"/>
      <c r="H241" s="176"/>
    </row>
    <row r="242" spans="1:8" s="98" customFormat="1" ht="49.5" customHeight="1">
      <c r="A242" s="99"/>
      <c r="B242" s="100"/>
      <c r="C242" s="101" t="s">
        <v>209</v>
      </c>
      <c r="D242" s="102"/>
      <c r="E242" s="103">
        <v>220000000</v>
      </c>
      <c r="F242" s="104"/>
      <c r="G242" s="105"/>
      <c r="H242" s="176"/>
    </row>
    <row r="243" spans="1:8" s="98" customFormat="1" ht="49.5" customHeight="1">
      <c r="A243" s="106"/>
      <c r="B243" s="107"/>
      <c r="C243" s="108"/>
      <c r="D243" s="109"/>
      <c r="E243" s="110">
        <v>220000000</v>
      </c>
      <c r="F243" s="115" t="s">
        <v>210</v>
      </c>
      <c r="G243" s="115"/>
      <c r="H243" s="176"/>
    </row>
    <row r="244" spans="1:8" s="98" customFormat="1" ht="49.5" customHeight="1">
      <c r="A244" s="99"/>
      <c r="B244" s="100"/>
      <c r="C244" s="101" t="s">
        <v>211</v>
      </c>
      <c r="D244" s="102"/>
      <c r="E244" s="103">
        <v>438176922</v>
      </c>
      <c r="F244" s="104"/>
      <c r="G244" s="105"/>
      <c r="H244" s="176"/>
    </row>
    <row r="245" spans="1:8" s="98" customFormat="1" ht="49.5" customHeight="1">
      <c r="A245" s="106"/>
      <c r="B245" s="107"/>
      <c r="C245" s="108"/>
      <c r="D245" s="109"/>
      <c r="E245" s="110">
        <v>430000000</v>
      </c>
      <c r="F245" s="115" t="s">
        <v>212</v>
      </c>
      <c r="G245" s="115"/>
      <c r="H245" s="176"/>
    </row>
    <row r="246" spans="1:8" s="98" customFormat="1" ht="49.5" customHeight="1">
      <c r="A246" s="106"/>
      <c r="B246" s="107"/>
      <c r="C246" s="108"/>
      <c r="D246" s="109"/>
      <c r="E246" s="110">
        <v>8176922</v>
      </c>
      <c r="F246" s="115" t="s">
        <v>213</v>
      </c>
      <c r="G246" s="115"/>
      <c r="H246" s="176"/>
    </row>
    <row r="247" spans="1:8" s="98" customFormat="1" ht="49.5" customHeight="1">
      <c r="A247" s="99"/>
      <c r="B247" s="100"/>
      <c r="C247" s="101" t="s">
        <v>214</v>
      </c>
      <c r="D247" s="103">
        <v>-4762432</v>
      </c>
      <c r="E247" s="103">
        <v>4762432</v>
      </c>
      <c r="F247" s="104"/>
      <c r="G247" s="105"/>
      <c r="H247" s="176"/>
    </row>
    <row r="248" spans="1:8" s="98" customFormat="1" ht="49.5" customHeight="1">
      <c r="A248" s="106"/>
      <c r="B248" s="107"/>
      <c r="C248" s="108"/>
      <c r="D248" s="110">
        <v>-4762432</v>
      </c>
      <c r="E248" s="110">
        <v>4762432</v>
      </c>
      <c r="F248" s="115" t="s">
        <v>575</v>
      </c>
      <c r="G248" s="115"/>
      <c r="H248" s="176"/>
    </row>
    <row r="249" spans="1:8" s="98" customFormat="1" ht="49.5" customHeight="1">
      <c r="A249" s="117" t="s">
        <v>215</v>
      </c>
      <c r="B249" s="117"/>
      <c r="C249" s="117"/>
      <c r="D249" s="111"/>
      <c r="E249" s="95">
        <v>9400500</v>
      </c>
      <c r="F249" s="96"/>
      <c r="G249" s="97"/>
      <c r="H249" s="176"/>
    </row>
    <row r="250" spans="1:8" s="98" customFormat="1" ht="49.5" customHeight="1">
      <c r="A250" s="99"/>
      <c r="B250" s="100"/>
      <c r="C250" s="101" t="s">
        <v>216</v>
      </c>
      <c r="D250" s="102"/>
      <c r="E250" s="103">
        <v>339500</v>
      </c>
      <c r="F250" s="104"/>
      <c r="G250" s="105"/>
      <c r="H250" s="176"/>
    </row>
    <row r="251" spans="1:8" s="98" customFormat="1" ht="49.5" customHeight="1">
      <c r="A251" s="106"/>
      <c r="B251" s="107"/>
      <c r="C251" s="108"/>
      <c r="D251" s="109"/>
      <c r="E251" s="110">
        <v>339500</v>
      </c>
      <c r="F251" s="115" t="s">
        <v>545</v>
      </c>
      <c r="G251" s="115"/>
      <c r="H251" s="176"/>
    </row>
    <row r="252" spans="1:8" s="98" customFormat="1" ht="49.5" customHeight="1">
      <c r="A252" s="99"/>
      <c r="B252" s="100"/>
      <c r="C252" s="101" t="s">
        <v>217</v>
      </c>
      <c r="D252" s="102"/>
      <c r="E252" s="103">
        <v>9061000</v>
      </c>
      <c r="F252" s="104"/>
      <c r="G252" s="105"/>
      <c r="H252" s="176"/>
    </row>
    <row r="253" spans="1:8" s="98" customFormat="1" ht="49.5" customHeight="1">
      <c r="A253" s="106"/>
      <c r="B253" s="107"/>
      <c r="C253" s="108"/>
      <c r="D253" s="109"/>
      <c r="E253" s="110">
        <v>9000000</v>
      </c>
      <c r="F253" s="115" t="s">
        <v>218</v>
      </c>
      <c r="G253" s="115"/>
      <c r="H253" s="176"/>
    </row>
    <row r="254" spans="1:8" s="98" customFormat="1" ht="49.5" customHeight="1">
      <c r="A254" s="106"/>
      <c r="B254" s="107"/>
      <c r="C254" s="108"/>
      <c r="D254" s="109"/>
      <c r="E254" s="110">
        <v>61000</v>
      </c>
      <c r="F254" s="115" t="s">
        <v>219</v>
      </c>
      <c r="G254" s="115"/>
      <c r="H254" s="176"/>
    </row>
    <row r="255" spans="1:8" s="98" customFormat="1" ht="49.5" customHeight="1">
      <c r="A255" s="117" t="s">
        <v>220</v>
      </c>
      <c r="B255" s="117"/>
      <c r="C255" s="117"/>
      <c r="D255" s="111"/>
      <c r="E255" s="95">
        <v>52629200</v>
      </c>
      <c r="F255" s="96"/>
      <c r="G255" s="97"/>
      <c r="H255" s="176"/>
    </row>
    <row r="256" spans="1:8" s="98" customFormat="1" ht="49.5" customHeight="1">
      <c r="A256" s="99"/>
      <c r="B256" s="100"/>
      <c r="C256" s="101" t="s">
        <v>221</v>
      </c>
      <c r="D256" s="102"/>
      <c r="E256" s="103">
        <v>52629200</v>
      </c>
      <c r="F256" s="104"/>
      <c r="G256" s="105"/>
      <c r="H256" s="176"/>
    </row>
    <row r="257" spans="1:8" s="98" customFormat="1" ht="49.5" customHeight="1">
      <c r="A257" s="106"/>
      <c r="B257" s="107"/>
      <c r="C257" s="108"/>
      <c r="D257" s="109"/>
      <c r="E257" s="110">
        <v>39567000</v>
      </c>
      <c r="F257" s="115" t="s">
        <v>222</v>
      </c>
      <c r="G257" s="115"/>
      <c r="H257" s="176"/>
    </row>
    <row r="258" spans="1:8" s="98" customFormat="1" ht="49.5" customHeight="1">
      <c r="A258" s="106"/>
      <c r="B258" s="107"/>
      <c r="C258" s="108"/>
      <c r="D258" s="109"/>
      <c r="E258" s="110">
        <v>13062200</v>
      </c>
      <c r="F258" s="115" t="s">
        <v>576</v>
      </c>
      <c r="G258" s="115"/>
      <c r="H258" s="176"/>
    </row>
    <row r="259" spans="1:8" s="98" customFormat="1" ht="49.5" customHeight="1">
      <c r="A259" s="117" t="s">
        <v>223</v>
      </c>
      <c r="B259" s="117"/>
      <c r="C259" s="117"/>
      <c r="D259" s="95">
        <v>142825960</v>
      </c>
      <c r="E259" s="95">
        <v>4610908462</v>
      </c>
      <c r="F259" s="96"/>
      <c r="G259" s="97"/>
      <c r="H259" s="176"/>
    </row>
    <row r="260" spans="1:8" s="98" customFormat="1" ht="49.5" customHeight="1">
      <c r="A260" s="99"/>
      <c r="B260" s="100"/>
      <c r="C260" s="101" t="s">
        <v>546</v>
      </c>
      <c r="D260" s="103">
        <v>-2174040</v>
      </c>
      <c r="E260" s="102"/>
      <c r="F260" s="104"/>
      <c r="G260" s="105"/>
      <c r="H260" s="176"/>
    </row>
    <row r="261" spans="1:8" s="98" customFormat="1" ht="49.5" customHeight="1">
      <c r="A261" s="106"/>
      <c r="B261" s="107"/>
      <c r="C261" s="108"/>
      <c r="D261" s="110">
        <v>-2174040</v>
      </c>
      <c r="E261" s="109"/>
      <c r="F261" s="115" t="s">
        <v>542</v>
      </c>
      <c r="G261" s="115"/>
      <c r="H261" s="176"/>
    </row>
    <row r="262" spans="1:8" s="98" customFormat="1" ht="49.5" customHeight="1">
      <c r="A262" s="99"/>
      <c r="B262" s="100"/>
      <c r="C262" s="101" t="s">
        <v>566</v>
      </c>
      <c r="D262" s="102"/>
      <c r="E262" s="103">
        <v>10000000</v>
      </c>
      <c r="F262" s="104"/>
      <c r="G262" s="105"/>
      <c r="H262" s="176"/>
    </row>
    <row r="263" spans="1:8" s="98" customFormat="1" ht="49.5" customHeight="1">
      <c r="A263" s="106"/>
      <c r="B263" s="107"/>
      <c r="C263" s="108"/>
      <c r="D263" s="109"/>
      <c r="E263" s="110">
        <v>10000000</v>
      </c>
      <c r="F263" s="115" t="s">
        <v>233</v>
      </c>
      <c r="G263" s="115"/>
      <c r="H263" s="176"/>
    </row>
    <row r="264" spans="1:8" s="98" customFormat="1" ht="49.5" customHeight="1">
      <c r="A264" s="99"/>
      <c r="B264" s="100"/>
      <c r="C264" s="101" t="s">
        <v>224</v>
      </c>
      <c r="D264" s="102"/>
      <c r="E264" s="103">
        <v>7000000</v>
      </c>
      <c r="F264" s="104"/>
      <c r="G264" s="105"/>
      <c r="H264" s="176"/>
    </row>
    <row r="265" spans="1:8" s="98" customFormat="1" ht="49.5" customHeight="1">
      <c r="A265" s="106"/>
      <c r="B265" s="107"/>
      <c r="C265" s="108"/>
      <c r="D265" s="109"/>
      <c r="E265" s="110">
        <v>7000000</v>
      </c>
      <c r="F265" s="115" t="s">
        <v>225</v>
      </c>
      <c r="G265" s="115"/>
      <c r="H265" s="176"/>
    </row>
    <row r="266" spans="1:8" s="98" customFormat="1" ht="49.5" customHeight="1">
      <c r="A266" s="99"/>
      <c r="B266" s="100"/>
      <c r="C266" s="101" t="s">
        <v>226</v>
      </c>
      <c r="D266" s="102"/>
      <c r="E266" s="103">
        <v>9332500</v>
      </c>
      <c r="F266" s="104"/>
      <c r="G266" s="105"/>
      <c r="H266" s="176"/>
    </row>
    <row r="267" spans="1:8" s="98" customFormat="1" ht="49.5" customHeight="1">
      <c r="A267" s="106"/>
      <c r="B267" s="107"/>
      <c r="C267" s="108"/>
      <c r="D267" s="109"/>
      <c r="E267" s="110">
        <v>9332500</v>
      </c>
      <c r="F267" s="115" t="s">
        <v>227</v>
      </c>
      <c r="G267" s="115"/>
      <c r="H267" s="176"/>
    </row>
    <row r="268" spans="1:8" s="98" customFormat="1" ht="49.5" customHeight="1">
      <c r="A268" s="99"/>
      <c r="B268" s="100"/>
      <c r="C268" s="101" t="s">
        <v>228</v>
      </c>
      <c r="D268" s="102"/>
      <c r="E268" s="103">
        <v>294337200</v>
      </c>
      <c r="F268" s="104"/>
      <c r="G268" s="105"/>
      <c r="H268" s="176"/>
    </row>
    <row r="269" spans="1:8" s="98" customFormat="1" ht="49.5" customHeight="1">
      <c r="A269" s="106"/>
      <c r="B269" s="107"/>
      <c r="C269" s="108"/>
      <c r="D269" s="109"/>
      <c r="E269" s="110">
        <v>270000000</v>
      </c>
      <c r="F269" s="115" t="s">
        <v>229</v>
      </c>
      <c r="G269" s="115"/>
      <c r="H269" s="176"/>
    </row>
    <row r="270" spans="1:8" s="98" customFormat="1" ht="49.5" customHeight="1">
      <c r="A270" s="106"/>
      <c r="B270" s="107"/>
      <c r="C270" s="108"/>
      <c r="D270" s="109"/>
      <c r="E270" s="110">
        <v>24337200</v>
      </c>
      <c r="F270" s="115" t="s">
        <v>230</v>
      </c>
      <c r="G270" s="115"/>
      <c r="H270" s="176"/>
    </row>
    <row r="271" spans="1:8" s="98" customFormat="1" ht="49.5" customHeight="1">
      <c r="A271" s="99"/>
      <c r="B271" s="100"/>
      <c r="C271" s="101" t="s">
        <v>231</v>
      </c>
      <c r="D271" s="103">
        <v>50000000</v>
      </c>
      <c r="E271" s="103">
        <v>2250000000</v>
      </c>
      <c r="F271" s="104"/>
      <c r="G271" s="105"/>
      <c r="H271" s="176"/>
    </row>
    <row r="272" spans="1:8" s="98" customFormat="1" ht="49.5" customHeight="1">
      <c r="A272" s="106"/>
      <c r="B272" s="107"/>
      <c r="C272" s="108"/>
      <c r="D272" s="109"/>
      <c r="E272" s="110">
        <v>2000000000</v>
      </c>
      <c r="F272" s="115" t="s">
        <v>232</v>
      </c>
      <c r="G272" s="115"/>
      <c r="H272" s="176"/>
    </row>
    <row r="273" spans="1:8" s="98" customFormat="1" ht="49.5" customHeight="1">
      <c r="A273" s="106"/>
      <c r="B273" s="107"/>
      <c r="C273" s="108"/>
      <c r="D273" s="109"/>
      <c r="E273" s="110">
        <v>-10000000</v>
      </c>
      <c r="F273" s="115" t="s">
        <v>597</v>
      </c>
      <c r="G273" s="115"/>
      <c r="H273" s="176"/>
    </row>
    <row r="274" spans="1:8" s="98" customFormat="1" ht="49.5" customHeight="1">
      <c r="A274" s="106"/>
      <c r="B274" s="107"/>
      <c r="C274" s="108"/>
      <c r="D274" s="110">
        <v>50000000</v>
      </c>
      <c r="E274" s="109"/>
      <c r="F274" s="115" t="s">
        <v>234</v>
      </c>
      <c r="G274" s="115"/>
      <c r="H274" s="176"/>
    </row>
    <row r="275" spans="1:8" s="98" customFormat="1" ht="49.5" customHeight="1">
      <c r="A275" s="106"/>
      <c r="B275" s="107"/>
      <c r="C275" s="108"/>
      <c r="D275" s="109"/>
      <c r="E275" s="110">
        <v>100000000</v>
      </c>
      <c r="F275" s="115" t="s">
        <v>235</v>
      </c>
      <c r="G275" s="115"/>
      <c r="H275" s="176"/>
    </row>
    <row r="276" spans="1:8" s="98" customFormat="1" ht="49.5" customHeight="1">
      <c r="A276" s="106"/>
      <c r="B276" s="107"/>
      <c r="C276" s="108"/>
      <c r="D276" s="109"/>
      <c r="E276" s="110">
        <v>160000000</v>
      </c>
      <c r="F276" s="115" t="s">
        <v>236</v>
      </c>
      <c r="G276" s="115"/>
      <c r="H276" s="176"/>
    </row>
    <row r="277" spans="1:8" s="98" customFormat="1" ht="49.5" customHeight="1">
      <c r="A277" s="99"/>
      <c r="B277" s="100"/>
      <c r="C277" s="101" t="s">
        <v>237</v>
      </c>
      <c r="D277" s="103">
        <v>95000000</v>
      </c>
      <c r="E277" s="103">
        <v>1332206700</v>
      </c>
      <c r="F277" s="104"/>
      <c r="G277" s="105"/>
      <c r="H277" s="176"/>
    </row>
    <row r="278" spans="1:8" s="98" customFormat="1" ht="49.5" customHeight="1">
      <c r="A278" s="106"/>
      <c r="B278" s="107"/>
      <c r="C278" s="108"/>
      <c r="D278" s="109"/>
      <c r="E278" s="110">
        <v>1163543900</v>
      </c>
      <c r="F278" s="115" t="s">
        <v>577</v>
      </c>
      <c r="G278" s="115"/>
      <c r="H278" s="176"/>
    </row>
    <row r="279" spans="1:8" s="98" customFormat="1" ht="49.5" customHeight="1">
      <c r="A279" s="106"/>
      <c r="B279" s="107"/>
      <c r="C279" s="108"/>
      <c r="D279" s="110">
        <v>95000000</v>
      </c>
      <c r="E279" s="109"/>
      <c r="F279" s="115" t="s">
        <v>238</v>
      </c>
      <c r="G279" s="115"/>
      <c r="H279" s="176"/>
    </row>
    <row r="280" spans="1:8" s="98" customFormat="1" ht="49.5" customHeight="1">
      <c r="A280" s="106"/>
      <c r="B280" s="107"/>
      <c r="C280" s="108"/>
      <c r="D280" s="109"/>
      <c r="E280" s="110">
        <v>168662800</v>
      </c>
      <c r="F280" s="115" t="s">
        <v>239</v>
      </c>
      <c r="G280" s="115"/>
      <c r="H280" s="176"/>
    </row>
    <row r="281" spans="1:8" s="98" customFormat="1" ht="49.5" customHeight="1">
      <c r="A281" s="99"/>
      <c r="B281" s="100"/>
      <c r="C281" s="101" t="s">
        <v>240</v>
      </c>
      <c r="D281" s="102"/>
      <c r="E281" s="103">
        <v>688535100</v>
      </c>
      <c r="F281" s="104"/>
      <c r="G281" s="105"/>
      <c r="H281" s="176"/>
    </row>
    <row r="282" spans="1:8" s="98" customFormat="1" ht="49.5" customHeight="1">
      <c r="A282" s="106"/>
      <c r="B282" s="107"/>
      <c r="C282" s="108"/>
      <c r="D282" s="109"/>
      <c r="E282" s="110">
        <v>600000000</v>
      </c>
      <c r="F282" s="115" t="s">
        <v>241</v>
      </c>
      <c r="G282" s="115"/>
      <c r="H282" s="176"/>
    </row>
    <row r="283" spans="1:8" s="98" customFormat="1" ht="49.5" customHeight="1">
      <c r="A283" s="106"/>
      <c r="B283" s="107"/>
      <c r="C283" s="108"/>
      <c r="D283" s="109"/>
      <c r="E283" s="110">
        <v>14500000</v>
      </c>
      <c r="F283" s="115" t="s">
        <v>242</v>
      </c>
      <c r="G283" s="115"/>
      <c r="H283" s="176"/>
    </row>
    <row r="284" spans="1:8" s="98" customFormat="1" ht="49.5" customHeight="1">
      <c r="A284" s="106"/>
      <c r="B284" s="107"/>
      <c r="C284" s="108"/>
      <c r="D284" s="109"/>
      <c r="E284" s="110">
        <v>50000000</v>
      </c>
      <c r="F284" s="115" t="s">
        <v>567</v>
      </c>
      <c r="G284" s="115"/>
      <c r="H284" s="176"/>
    </row>
    <row r="285" spans="1:8" s="98" customFormat="1" ht="49.5" customHeight="1">
      <c r="A285" s="106"/>
      <c r="B285" s="107"/>
      <c r="C285" s="108"/>
      <c r="D285" s="109"/>
      <c r="E285" s="110">
        <v>24035100</v>
      </c>
      <c r="F285" s="115" t="s">
        <v>243</v>
      </c>
      <c r="G285" s="115"/>
      <c r="H285" s="176"/>
    </row>
    <row r="286" spans="1:8" s="98" customFormat="1" ht="49.5" customHeight="1">
      <c r="A286" s="99"/>
      <c r="B286" s="100"/>
      <c r="C286" s="101" t="s">
        <v>244</v>
      </c>
      <c r="D286" s="102"/>
      <c r="E286" s="103">
        <v>19496962</v>
      </c>
      <c r="F286" s="104"/>
      <c r="G286" s="105"/>
      <c r="H286" s="176"/>
    </row>
    <row r="287" spans="1:8" s="98" customFormat="1" ht="49.5" customHeight="1">
      <c r="A287" s="106"/>
      <c r="B287" s="107"/>
      <c r="C287" s="108"/>
      <c r="D287" s="109"/>
      <c r="E287" s="110">
        <v>19496962</v>
      </c>
      <c r="F287" s="115" t="s">
        <v>547</v>
      </c>
      <c r="G287" s="115"/>
      <c r="H287" s="176"/>
    </row>
    <row r="288" spans="1:8" s="98" customFormat="1" ht="49.5" customHeight="1">
      <c r="A288" s="117" t="s">
        <v>245</v>
      </c>
      <c r="B288" s="117"/>
      <c r="C288" s="117"/>
      <c r="D288" s="95">
        <v>209633944</v>
      </c>
      <c r="E288" s="95">
        <v>746851148</v>
      </c>
      <c r="F288" s="96"/>
      <c r="G288" s="97"/>
      <c r="H288" s="176"/>
    </row>
    <row r="289" spans="1:8" s="98" customFormat="1" ht="49.5" customHeight="1">
      <c r="A289" s="99"/>
      <c r="B289" s="100"/>
      <c r="C289" s="101" t="s">
        <v>246</v>
      </c>
      <c r="D289" s="103">
        <v>209633944</v>
      </c>
      <c r="E289" s="103">
        <v>746851148</v>
      </c>
      <c r="F289" s="104"/>
      <c r="G289" s="105"/>
      <c r="H289" s="176"/>
    </row>
    <row r="290" spans="1:8" s="98" customFormat="1" ht="49.5" customHeight="1">
      <c r="A290" s="106"/>
      <c r="B290" s="107"/>
      <c r="C290" s="108"/>
      <c r="D290" s="110">
        <v>209633944</v>
      </c>
      <c r="E290" s="110">
        <v>746851148</v>
      </c>
      <c r="F290" s="115" t="s">
        <v>247</v>
      </c>
      <c r="G290" s="115"/>
      <c r="H290" s="176"/>
    </row>
    <row r="291" spans="1:8" s="98" customFormat="1" ht="49.5" customHeight="1">
      <c r="A291" s="117" t="s">
        <v>248</v>
      </c>
      <c r="B291" s="117"/>
      <c r="C291" s="117"/>
      <c r="D291" s="111"/>
      <c r="E291" s="95">
        <v>26689000</v>
      </c>
      <c r="F291" s="96"/>
      <c r="G291" s="97"/>
      <c r="H291" s="176"/>
    </row>
    <row r="292" spans="1:8" s="98" customFormat="1" ht="49.5" customHeight="1">
      <c r="A292" s="99"/>
      <c r="B292" s="100"/>
      <c r="C292" s="101" t="s">
        <v>249</v>
      </c>
      <c r="D292" s="102"/>
      <c r="E292" s="103">
        <v>26689000</v>
      </c>
      <c r="F292" s="104"/>
      <c r="G292" s="105"/>
      <c r="H292" s="176"/>
    </row>
    <row r="293" spans="1:8" s="98" customFormat="1" ht="49.5" customHeight="1">
      <c r="A293" s="106"/>
      <c r="B293" s="107"/>
      <c r="C293" s="108"/>
      <c r="D293" s="109"/>
      <c r="E293" s="110">
        <v>26689000</v>
      </c>
      <c r="F293" s="115" t="s">
        <v>250</v>
      </c>
      <c r="G293" s="115"/>
      <c r="H293" s="176"/>
    </row>
    <row r="294" spans="1:8" s="98" customFormat="1" ht="49.5" customHeight="1">
      <c r="A294" s="117" t="s">
        <v>251</v>
      </c>
      <c r="B294" s="117"/>
      <c r="C294" s="117"/>
      <c r="D294" s="95">
        <v>-2390000</v>
      </c>
      <c r="E294" s="95">
        <v>4590000</v>
      </c>
      <c r="F294" s="96"/>
      <c r="G294" s="97"/>
      <c r="H294" s="176"/>
    </row>
    <row r="295" spans="1:8" s="98" customFormat="1" ht="49.5" customHeight="1">
      <c r="A295" s="99"/>
      <c r="B295" s="100"/>
      <c r="C295" s="101" t="s">
        <v>252</v>
      </c>
      <c r="D295" s="103">
        <v>2040000</v>
      </c>
      <c r="E295" s="102"/>
      <c r="F295" s="104"/>
      <c r="G295" s="105"/>
      <c r="H295" s="176"/>
    </row>
    <row r="296" spans="1:8" s="98" customFormat="1" ht="49.5" customHeight="1">
      <c r="A296" s="106"/>
      <c r="B296" s="107"/>
      <c r="C296" s="108"/>
      <c r="D296" s="110">
        <v>100000</v>
      </c>
      <c r="E296" s="109"/>
      <c r="F296" s="115" t="s">
        <v>544</v>
      </c>
      <c r="G296" s="115"/>
      <c r="H296" s="176"/>
    </row>
    <row r="297" spans="1:8" s="98" customFormat="1" ht="49.5" customHeight="1">
      <c r="A297" s="106"/>
      <c r="B297" s="107"/>
      <c r="C297" s="108"/>
      <c r="D297" s="110">
        <v>1940000</v>
      </c>
      <c r="E297" s="109"/>
      <c r="F297" s="115" t="s">
        <v>256</v>
      </c>
      <c r="G297" s="115"/>
      <c r="H297" s="176"/>
    </row>
    <row r="298" spans="1:8" s="98" customFormat="1" ht="49.5" customHeight="1">
      <c r="A298" s="99"/>
      <c r="B298" s="100"/>
      <c r="C298" s="101" t="s">
        <v>253</v>
      </c>
      <c r="D298" s="103">
        <v>-4430000</v>
      </c>
      <c r="E298" s="103">
        <v>4590000</v>
      </c>
      <c r="F298" s="104"/>
      <c r="G298" s="105"/>
      <c r="H298" s="176"/>
    </row>
    <row r="299" spans="1:8" s="98" customFormat="1" ht="49.5" customHeight="1">
      <c r="A299" s="106"/>
      <c r="B299" s="107"/>
      <c r="C299" s="108"/>
      <c r="D299" s="109"/>
      <c r="E299" s="110">
        <v>1200000</v>
      </c>
      <c r="F299" s="115" t="s">
        <v>254</v>
      </c>
      <c r="G299" s="115"/>
      <c r="H299" s="176"/>
    </row>
    <row r="300" spans="1:8" s="98" customFormat="1" ht="49.5" customHeight="1">
      <c r="A300" s="106"/>
      <c r="B300" s="107"/>
      <c r="C300" s="108"/>
      <c r="D300" s="110">
        <v>-3390000</v>
      </c>
      <c r="E300" s="110">
        <v>3390000</v>
      </c>
      <c r="F300" s="115" t="s">
        <v>255</v>
      </c>
      <c r="G300" s="115"/>
      <c r="H300" s="176"/>
    </row>
    <row r="301" spans="1:8" s="98" customFormat="1" ht="49.5" customHeight="1">
      <c r="A301" s="106"/>
      <c r="B301" s="107"/>
      <c r="C301" s="108"/>
      <c r="D301" s="110">
        <v>-1940000</v>
      </c>
      <c r="E301" s="109"/>
      <c r="F301" s="115" t="s">
        <v>256</v>
      </c>
      <c r="G301" s="115"/>
      <c r="H301" s="176"/>
    </row>
    <row r="302" spans="1:8" s="98" customFormat="1" ht="49.5" customHeight="1">
      <c r="A302" s="106"/>
      <c r="B302" s="107"/>
      <c r="C302" s="108"/>
      <c r="D302" s="110">
        <v>900000</v>
      </c>
      <c r="E302" s="109"/>
      <c r="F302" s="115" t="s">
        <v>257</v>
      </c>
      <c r="G302" s="115"/>
      <c r="H302" s="176"/>
    </row>
    <row r="303" spans="1:8" s="98" customFormat="1" ht="49.5" customHeight="1">
      <c r="A303" s="117" t="s">
        <v>258</v>
      </c>
      <c r="B303" s="117"/>
      <c r="C303" s="117"/>
      <c r="D303" s="95">
        <v>12998488</v>
      </c>
      <c r="E303" s="95">
        <v>544500</v>
      </c>
      <c r="F303" s="96"/>
      <c r="G303" s="97"/>
      <c r="H303" s="176"/>
    </row>
    <row r="304" spans="1:8" s="98" customFormat="1" ht="49.5" customHeight="1">
      <c r="A304" s="99"/>
      <c r="B304" s="100"/>
      <c r="C304" s="101" t="s">
        <v>259</v>
      </c>
      <c r="D304" s="103">
        <v>9254475</v>
      </c>
      <c r="E304" s="103">
        <v>544500</v>
      </c>
      <c r="F304" s="104"/>
      <c r="G304" s="105"/>
      <c r="H304" s="176"/>
    </row>
    <row r="305" spans="1:8" s="98" customFormat="1" ht="49.5" customHeight="1">
      <c r="A305" s="106"/>
      <c r="B305" s="107"/>
      <c r="C305" s="108"/>
      <c r="D305" s="110">
        <v>7462475</v>
      </c>
      <c r="E305" s="110">
        <v>544500</v>
      </c>
      <c r="F305" s="115" t="s">
        <v>578</v>
      </c>
      <c r="G305" s="115"/>
      <c r="H305" s="176"/>
    </row>
    <row r="306" spans="1:8" s="98" customFormat="1" ht="49.5" customHeight="1">
      <c r="A306" s="106"/>
      <c r="B306" s="107"/>
      <c r="C306" s="108"/>
      <c r="D306" s="110">
        <v>1792000</v>
      </c>
      <c r="E306" s="109"/>
      <c r="F306" s="115" t="s">
        <v>548</v>
      </c>
      <c r="G306" s="115"/>
      <c r="H306" s="176"/>
    </row>
    <row r="307" spans="1:8" s="98" customFormat="1" ht="49.5" customHeight="1">
      <c r="A307" s="99"/>
      <c r="B307" s="100"/>
      <c r="C307" s="101" t="s">
        <v>260</v>
      </c>
      <c r="D307" s="103">
        <v>4444456</v>
      </c>
      <c r="E307" s="102"/>
      <c r="F307" s="104"/>
      <c r="G307" s="105"/>
      <c r="H307" s="176"/>
    </row>
    <row r="308" spans="1:8" s="98" customFormat="1" ht="49.5" customHeight="1">
      <c r="A308" s="106"/>
      <c r="B308" s="107"/>
      <c r="C308" s="108"/>
      <c r="D308" s="110">
        <v>4444456</v>
      </c>
      <c r="E308" s="109"/>
      <c r="F308" s="115" t="s">
        <v>579</v>
      </c>
      <c r="G308" s="115"/>
      <c r="H308" s="176"/>
    </row>
    <row r="309" spans="1:8" s="98" customFormat="1" ht="49.5" customHeight="1">
      <c r="A309" s="99"/>
      <c r="B309" s="100"/>
      <c r="C309" s="101" t="s">
        <v>261</v>
      </c>
      <c r="D309" s="103">
        <v>-700443</v>
      </c>
      <c r="E309" s="102"/>
      <c r="F309" s="104"/>
      <c r="G309" s="105"/>
      <c r="H309" s="176"/>
    </row>
    <row r="310" spans="1:8" s="98" customFormat="1" ht="49.5" customHeight="1">
      <c r="A310" s="106"/>
      <c r="B310" s="107"/>
      <c r="C310" s="108"/>
      <c r="D310" s="110">
        <v>-1792000</v>
      </c>
      <c r="E310" s="109"/>
      <c r="F310" s="115" t="s">
        <v>548</v>
      </c>
      <c r="G310" s="115"/>
      <c r="H310" s="176"/>
    </row>
    <row r="311" spans="1:8" s="98" customFormat="1" ht="49.5" customHeight="1">
      <c r="A311" s="106"/>
      <c r="B311" s="107"/>
      <c r="C311" s="108"/>
      <c r="D311" s="110">
        <v>1091557</v>
      </c>
      <c r="E311" s="109"/>
      <c r="F311" s="115" t="s">
        <v>549</v>
      </c>
      <c r="G311" s="115"/>
      <c r="H311" s="176"/>
    </row>
    <row r="312" spans="1:8" s="98" customFormat="1" ht="49.5" customHeight="1">
      <c r="A312" s="117" t="s">
        <v>262</v>
      </c>
      <c r="B312" s="117"/>
      <c r="C312" s="117"/>
      <c r="D312" s="95">
        <v>60400000</v>
      </c>
      <c r="E312" s="95">
        <v>457448448</v>
      </c>
      <c r="F312" s="96"/>
      <c r="G312" s="97"/>
      <c r="H312" s="176"/>
    </row>
    <row r="313" spans="1:8" s="98" customFormat="1" ht="49.5" customHeight="1">
      <c r="A313" s="99"/>
      <c r="B313" s="100"/>
      <c r="C313" s="101" t="s">
        <v>263</v>
      </c>
      <c r="D313" s="103">
        <v>55100000</v>
      </c>
      <c r="E313" s="103">
        <v>300000000</v>
      </c>
      <c r="F313" s="104"/>
      <c r="G313" s="105"/>
      <c r="H313" s="176"/>
    </row>
    <row r="314" spans="1:8" s="98" customFormat="1" ht="49.5" customHeight="1">
      <c r="A314" s="106"/>
      <c r="B314" s="107"/>
      <c r="C314" s="108"/>
      <c r="D314" s="109"/>
      <c r="E314" s="110">
        <v>200000000</v>
      </c>
      <c r="F314" s="115" t="s">
        <v>264</v>
      </c>
      <c r="G314" s="115"/>
      <c r="H314" s="176"/>
    </row>
    <row r="315" spans="1:8" s="98" customFormat="1" ht="49.5" customHeight="1">
      <c r="A315" s="106"/>
      <c r="B315" s="107"/>
      <c r="C315" s="108"/>
      <c r="D315" s="109"/>
      <c r="E315" s="110">
        <v>100000000</v>
      </c>
      <c r="F315" s="115" t="s">
        <v>265</v>
      </c>
      <c r="G315" s="115"/>
      <c r="H315" s="176"/>
    </row>
    <row r="316" spans="1:8" s="98" customFormat="1" ht="49.5" customHeight="1">
      <c r="A316" s="106"/>
      <c r="B316" s="107"/>
      <c r="C316" s="108"/>
      <c r="D316" s="110">
        <v>5100000</v>
      </c>
      <c r="E316" s="109"/>
      <c r="F316" s="115" t="s">
        <v>266</v>
      </c>
      <c r="G316" s="115"/>
      <c r="H316" s="176"/>
    </row>
    <row r="317" spans="1:8" s="98" customFormat="1" ht="49.5" customHeight="1">
      <c r="A317" s="106"/>
      <c r="B317" s="107"/>
      <c r="C317" s="108"/>
      <c r="D317" s="110">
        <v>50000000</v>
      </c>
      <c r="E317" s="109"/>
      <c r="F317" s="115" t="s">
        <v>267</v>
      </c>
      <c r="G317" s="115"/>
      <c r="H317" s="176"/>
    </row>
    <row r="318" spans="1:8" s="98" customFormat="1" ht="49.5" customHeight="1">
      <c r="A318" s="99"/>
      <c r="B318" s="100"/>
      <c r="C318" s="101" t="s">
        <v>268</v>
      </c>
      <c r="D318" s="102"/>
      <c r="E318" s="103">
        <v>77777990</v>
      </c>
      <c r="F318" s="104"/>
      <c r="G318" s="105"/>
      <c r="H318" s="176"/>
    </row>
    <row r="319" spans="1:8" s="98" customFormat="1" ht="49.5" customHeight="1">
      <c r="A319" s="106"/>
      <c r="B319" s="107"/>
      <c r="C319" s="108"/>
      <c r="D319" s="109"/>
      <c r="E319" s="110">
        <v>1974200</v>
      </c>
      <c r="F319" s="115" t="s">
        <v>580</v>
      </c>
      <c r="G319" s="115"/>
      <c r="H319" s="176"/>
    </row>
    <row r="320" spans="1:8" s="98" customFormat="1" ht="49.5" customHeight="1">
      <c r="A320" s="106"/>
      <c r="B320" s="107"/>
      <c r="C320" s="108"/>
      <c r="D320" s="109"/>
      <c r="E320" s="110">
        <v>2735920</v>
      </c>
      <c r="F320" s="115" t="s">
        <v>581</v>
      </c>
      <c r="G320" s="115"/>
      <c r="H320" s="176"/>
    </row>
    <row r="321" spans="1:8" s="98" customFormat="1" ht="49.5" customHeight="1">
      <c r="A321" s="106"/>
      <c r="B321" s="107"/>
      <c r="C321" s="108"/>
      <c r="D321" s="109"/>
      <c r="E321" s="110">
        <v>1000000</v>
      </c>
      <c r="F321" s="115" t="s">
        <v>269</v>
      </c>
      <c r="G321" s="115"/>
      <c r="H321" s="176"/>
    </row>
    <row r="322" spans="1:8" s="98" customFormat="1" ht="49.5" customHeight="1">
      <c r="A322" s="106"/>
      <c r="B322" s="107"/>
      <c r="C322" s="108"/>
      <c r="D322" s="109"/>
      <c r="E322" s="110">
        <v>33067870</v>
      </c>
      <c r="F322" s="115" t="s">
        <v>582</v>
      </c>
      <c r="G322" s="115"/>
      <c r="H322" s="176"/>
    </row>
    <row r="323" spans="1:8" s="98" customFormat="1" ht="49.5" customHeight="1">
      <c r="A323" s="106"/>
      <c r="B323" s="107"/>
      <c r="C323" s="108"/>
      <c r="D323" s="109"/>
      <c r="E323" s="110">
        <v>2000000</v>
      </c>
      <c r="F323" s="115" t="s">
        <v>583</v>
      </c>
      <c r="G323" s="115"/>
      <c r="H323" s="176"/>
    </row>
    <row r="324" spans="1:8" s="98" customFormat="1" ht="49.5" customHeight="1">
      <c r="A324" s="106"/>
      <c r="B324" s="107"/>
      <c r="C324" s="108"/>
      <c r="D324" s="109"/>
      <c r="E324" s="110">
        <v>17000000</v>
      </c>
      <c r="F324" s="115" t="s">
        <v>270</v>
      </c>
      <c r="G324" s="115"/>
      <c r="H324" s="176"/>
    </row>
    <row r="325" spans="1:8" s="98" customFormat="1" ht="49.5" customHeight="1">
      <c r="A325" s="106"/>
      <c r="B325" s="107"/>
      <c r="C325" s="108"/>
      <c r="D325" s="109"/>
      <c r="E325" s="110">
        <v>20000000</v>
      </c>
      <c r="F325" s="115" t="s">
        <v>584</v>
      </c>
      <c r="G325" s="115"/>
      <c r="H325" s="176"/>
    </row>
    <row r="326" spans="1:8" s="98" customFormat="1" ht="49.5" customHeight="1">
      <c r="A326" s="99"/>
      <c r="B326" s="100"/>
      <c r="C326" s="101" t="s">
        <v>271</v>
      </c>
      <c r="D326" s="103">
        <v>5300000</v>
      </c>
      <c r="E326" s="103">
        <v>79670458</v>
      </c>
      <c r="F326" s="104"/>
      <c r="G326" s="105"/>
      <c r="H326" s="176"/>
    </row>
    <row r="327" spans="1:8" s="98" customFormat="1" ht="49.5" customHeight="1">
      <c r="A327" s="106"/>
      <c r="B327" s="107"/>
      <c r="C327" s="108"/>
      <c r="D327" s="110">
        <v>5300000</v>
      </c>
      <c r="E327" s="110">
        <v>79670458</v>
      </c>
      <c r="F327" s="115" t="s">
        <v>272</v>
      </c>
      <c r="G327" s="115"/>
      <c r="H327" s="176"/>
    </row>
    <row r="328" spans="1:8" s="98" customFormat="1" ht="49.5" customHeight="1">
      <c r="A328" s="117" t="s">
        <v>273</v>
      </c>
      <c r="B328" s="117"/>
      <c r="C328" s="117"/>
      <c r="D328" s="95">
        <v>411690920</v>
      </c>
      <c r="E328" s="95">
        <v>491600000</v>
      </c>
      <c r="F328" s="96"/>
      <c r="G328" s="97"/>
      <c r="H328" s="176"/>
    </row>
    <row r="329" spans="1:8" s="98" customFormat="1" ht="49.5" customHeight="1">
      <c r="A329" s="99"/>
      <c r="B329" s="100"/>
      <c r="C329" s="101" t="s">
        <v>274</v>
      </c>
      <c r="D329" s="103">
        <v>2190920</v>
      </c>
      <c r="E329" s="103">
        <v>17700000</v>
      </c>
      <c r="F329" s="104"/>
      <c r="G329" s="105"/>
      <c r="H329" s="176"/>
    </row>
    <row r="330" spans="1:8" s="98" customFormat="1" ht="49.5" customHeight="1">
      <c r="A330" s="106"/>
      <c r="B330" s="107"/>
      <c r="C330" s="108"/>
      <c r="D330" s="109"/>
      <c r="E330" s="110">
        <v>17700000</v>
      </c>
      <c r="F330" s="115" t="s">
        <v>550</v>
      </c>
      <c r="G330" s="115"/>
      <c r="H330" s="176"/>
    </row>
    <row r="331" spans="1:8" s="98" customFormat="1" ht="49.5" customHeight="1">
      <c r="A331" s="106"/>
      <c r="B331" s="107"/>
      <c r="C331" s="108"/>
      <c r="D331" s="110">
        <v>500000</v>
      </c>
      <c r="E331" s="109"/>
      <c r="F331" s="115" t="s">
        <v>585</v>
      </c>
      <c r="G331" s="115"/>
      <c r="H331" s="176"/>
    </row>
    <row r="332" spans="1:8" s="98" customFormat="1" ht="49.5" customHeight="1">
      <c r="A332" s="106"/>
      <c r="B332" s="107"/>
      <c r="C332" s="108"/>
      <c r="D332" s="110">
        <v>1690920</v>
      </c>
      <c r="E332" s="109"/>
      <c r="F332" s="115" t="s">
        <v>542</v>
      </c>
      <c r="G332" s="115"/>
      <c r="H332" s="176"/>
    </row>
    <row r="333" spans="1:8" s="98" customFormat="1" ht="49.5" customHeight="1">
      <c r="A333" s="99"/>
      <c r="B333" s="100"/>
      <c r="C333" s="101" t="s">
        <v>551</v>
      </c>
      <c r="D333" s="102"/>
      <c r="E333" s="103">
        <v>7000000</v>
      </c>
      <c r="F333" s="104"/>
      <c r="G333" s="105"/>
      <c r="H333" s="176"/>
    </row>
    <row r="334" spans="1:8" s="98" customFormat="1" ht="49.5" customHeight="1">
      <c r="A334" s="106"/>
      <c r="B334" s="107"/>
      <c r="C334" s="108"/>
      <c r="D334" s="109"/>
      <c r="E334" s="110">
        <v>7000000</v>
      </c>
      <c r="F334" s="115" t="s">
        <v>552</v>
      </c>
      <c r="G334" s="115"/>
      <c r="H334" s="176"/>
    </row>
    <row r="335" spans="1:8" s="98" customFormat="1" ht="49.5" customHeight="1">
      <c r="A335" s="99"/>
      <c r="B335" s="100"/>
      <c r="C335" s="101" t="s">
        <v>275</v>
      </c>
      <c r="D335" s="103">
        <v>382300000</v>
      </c>
      <c r="E335" s="103">
        <v>58187585</v>
      </c>
      <c r="F335" s="104"/>
      <c r="G335" s="105"/>
      <c r="H335" s="176"/>
    </row>
    <row r="336" spans="1:8" s="98" customFormat="1" ht="49.5" customHeight="1">
      <c r="A336" s="106"/>
      <c r="B336" s="107"/>
      <c r="C336" s="108"/>
      <c r="D336" s="109"/>
      <c r="E336" s="110">
        <v>30567395</v>
      </c>
      <c r="F336" s="115" t="s">
        <v>276</v>
      </c>
      <c r="G336" s="115"/>
      <c r="H336" s="176"/>
    </row>
    <row r="337" spans="1:8" s="98" customFormat="1" ht="49.5" customHeight="1">
      <c r="A337" s="106"/>
      <c r="B337" s="107"/>
      <c r="C337" s="108"/>
      <c r="D337" s="110">
        <v>205249220</v>
      </c>
      <c r="E337" s="110">
        <v>27620190</v>
      </c>
      <c r="F337" s="115" t="s">
        <v>553</v>
      </c>
      <c r="G337" s="115"/>
      <c r="H337" s="176"/>
    </row>
    <row r="338" spans="1:8" s="98" customFormat="1" ht="49.5" customHeight="1">
      <c r="A338" s="106"/>
      <c r="B338" s="107"/>
      <c r="C338" s="108"/>
      <c r="D338" s="110">
        <v>177050780</v>
      </c>
      <c r="E338" s="109"/>
      <c r="F338" s="115" t="s">
        <v>277</v>
      </c>
      <c r="G338" s="115"/>
      <c r="H338" s="176"/>
    </row>
    <row r="339" spans="1:8" s="98" customFormat="1" ht="49.5" customHeight="1">
      <c r="A339" s="99"/>
      <c r="B339" s="100"/>
      <c r="C339" s="101" t="s">
        <v>278</v>
      </c>
      <c r="D339" s="103">
        <v>7000000</v>
      </c>
      <c r="E339" s="103">
        <v>34248715</v>
      </c>
      <c r="F339" s="104"/>
      <c r="G339" s="105"/>
      <c r="H339" s="176"/>
    </row>
    <row r="340" spans="1:8" s="98" customFormat="1" ht="49.5" customHeight="1">
      <c r="A340" s="106"/>
      <c r="B340" s="107"/>
      <c r="C340" s="108"/>
      <c r="D340" s="109"/>
      <c r="E340" s="110">
        <v>3000000</v>
      </c>
      <c r="F340" s="115" t="s">
        <v>554</v>
      </c>
      <c r="G340" s="115"/>
      <c r="H340" s="176"/>
    </row>
    <row r="341" spans="1:8" s="98" customFormat="1" ht="49.5" customHeight="1">
      <c r="A341" s="106"/>
      <c r="B341" s="107"/>
      <c r="C341" s="108"/>
      <c r="D341" s="110">
        <v>7000000</v>
      </c>
      <c r="E341" s="109"/>
      <c r="F341" s="115" t="s">
        <v>279</v>
      </c>
      <c r="G341" s="115"/>
      <c r="H341" s="176"/>
    </row>
    <row r="342" spans="1:8" s="98" customFormat="1" ht="49.5" customHeight="1">
      <c r="A342" s="106"/>
      <c r="B342" s="107"/>
      <c r="C342" s="108"/>
      <c r="D342" s="109"/>
      <c r="E342" s="110">
        <v>30000000</v>
      </c>
      <c r="F342" s="115" t="s">
        <v>280</v>
      </c>
      <c r="G342" s="115"/>
      <c r="H342" s="176"/>
    </row>
    <row r="343" spans="1:8" s="98" customFormat="1" ht="49.5" customHeight="1">
      <c r="A343" s="106"/>
      <c r="B343" s="107"/>
      <c r="C343" s="108"/>
      <c r="D343" s="109"/>
      <c r="E343" s="110">
        <v>1248715</v>
      </c>
      <c r="F343" s="115" t="s">
        <v>555</v>
      </c>
      <c r="G343" s="115"/>
      <c r="H343" s="176"/>
    </row>
    <row r="344" spans="1:8" s="98" customFormat="1" ht="49.5" customHeight="1">
      <c r="A344" s="99"/>
      <c r="B344" s="100"/>
      <c r="C344" s="101" t="s">
        <v>281</v>
      </c>
      <c r="D344" s="103">
        <v>20200000</v>
      </c>
      <c r="E344" s="103">
        <v>374463700</v>
      </c>
      <c r="F344" s="104"/>
      <c r="G344" s="105"/>
      <c r="H344" s="176"/>
    </row>
    <row r="345" spans="1:8" s="98" customFormat="1" ht="49.5" customHeight="1">
      <c r="A345" s="106"/>
      <c r="B345" s="107"/>
      <c r="C345" s="108"/>
      <c r="D345" s="109"/>
      <c r="E345" s="110">
        <v>316463700</v>
      </c>
      <c r="F345" s="115" t="s">
        <v>282</v>
      </c>
      <c r="G345" s="115"/>
      <c r="H345" s="176"/>
    </row>
    <row r="346" spans="1:8" s="98" customFormat="1" ht="49.5" customHeight="1">
      <c r="A346" s="106"/>
      <c r="B346" s="107"/>
      <c r="C346" s="108"/>
      <c r="D346" s="110">
        <v>20200000</v>
      </c>
      <c r="E346" s="110">
        <v>58000000</v>
      </c>
      <c r="F346" s="115" t="s">
        <v>283</v>
      </c>
      <c r="G346" s="115"/>
      <c r="H346" s="176"/>
    </row>
    <row r="347" spans="1:8" s="98" customFormat="1" ht="49.5" customHeight="1">
      <c r="A347" s="117" t="s">
        <v>284</v>
      </c>
      <c r="B347" s="117"/>
      <c r="C347" s="117"/>
      <c r="D347" s="111"/>
      <c r="E347" s="95">
        <v>121439760</v>
      </c>
      <c r="F347" s="96"/>
      <c r="G347" s="97"/>
      <c r="H347" s="176"/>
    </row>
    <row r="348" spans="1:8" s="98" customFormat="1" ht="49.5" customHeight="1">
      <c r="A348" s="99"/>
      <c r="B348" s="100"/>
      <c r="C348" s="101" t="s">
        <v>285</v>
      </c>
      <c r="D348" s="102"/>
      <c r="E348" s="103">
        <v>71439760</v>
      </c>
      <c r="F348" s="104"/>
      <c r="G348" s="105"/>
      <c r="H348" s="176"/>
    </row>
    <row r="349" spans="1:8" s="98" customFormat="1" ht="49.5" customHeight="1">
      <c r="A349" s="106"/>
      <c r="B349" s="107"/>
      <c r="C349" s="108"/>
      <c r="D349" s="109"/>
      <c r="E349" s="110">
        <v>71439760</v>
      </c>
      <c r="F349" s="115" t="s">
        <v>586</v>
      </c>
      <c r="G349" s="115"/>
      <c r="H349" s="176"/>
    </row>
    <row r="350" spans="1:8" s="98" customFormat="1" ht="49.5" customHeight="1">
      <c r="A350" s="99"/>
      <c r="B350" s="100"/>
      <c r="C350" s="101" t="s">
        <v>286</v>
      </c>
      <c r="D350" s="102"/>
      <c r="E350" s="103">
        <v>50000000</v>
      </c>
      <c r="F350" s="104"/>
      <c r="G350" s="105"/>
      <c r="H350" s="176"/>
    </row>
    <row r="351" spans="1:8" s="98" customFormat="1" ht="49.5" customHeight="1">
      <c r="A351" s="106"/>
      <c r="B351" s="107"/>
      <c r="C351" s="108"/>
      <c r="D351" s="109"/>
      <c r="E351" s="110">
        <v>50000000</v>
      </c>
      <c r="F351" s="115" t="s">
        <v>287</v>
      </c>
      <c r="G351" s="115"/>
      <c r="H351" s="176"/>
    </row>
    <row r="352" spans="1:8" s="98" customFormat="1" ht="49.5" customHeight="1">
      <c r="A352" s="117" t="s">
        <v>288</v>
      </c>
      <c r="B352" s="117"/>
      <c r="C352" s="117"/>
      <c r="D352" s="95">
        <v>120000</v>
      </c>
      <c r="E352" s="95">
        <v>300000</v>
      </c>
      <c r="F352" s="96"/>
      <c r="G352" s="97"/>
      <c r="H352" s="176"/>
    </row>
    <row r="353" spans="1:8" s="98" customFormat="1" ht="49.5" customHeight="1">
      <c r="A353" s="99"/>
      <c r="B353" s="100"/>
      <c r="C353" s="101" t="s">
        <v>289</v>
      </c>
      <c r="D353" s="103">
        <v>120000</v>
      </c>
      <c r="E353" s="103">
        <v>300000</v>
      </c>
      <c r="F353" s="104"/>
      <c r="G353" s="105"/>
      <c r="H353" s="176"/>
    </row>
    <row r="354" spans="1:8" s="98" customFormat="1" ht="49.5" customHeight="1">
      <c r="A354" s="106"/>
      <c r="B354" s="107"/>
      <c r="C354" s="108"/>
      <c r="D354" s="110">
        <v>120000</v>
      </c>
      <c r="E354" s="110">
        <v>300000</v>
      </c>
      <c r="F354" s="115" t="s">
        <v>578</v>
      </c>
      <c r="G354" s="115"/>
      <c r="H354" s="176"/>
    </row>
    <row r="355" spans="1:8" s="98" customFormat="1" ht="49.5" customHeight="1">
      <c r="A355" s="117" t="s">
        <v>290</v>
      </c>
      <c r="B355" s="117"/>
      <c r="C355" s="117"/>
      <c r="D355" s="111"/>
      <c r="E355" s="95">
        <v>150000</v>
      </c>
      <c r="F355" s="96"/>
      <c r="G355" s="97"/>
      <c r="H355" s="176"/>
    </row>
    <row r="356" spans="1:8" s="98" customFormat="1" ht="49.5" customHeight="1">
      <c r="A356" s="99"/>
      <c r="B356" s="100"/>
      <c r="C356" s="101" t="s">
        <v>291</v>
      </c>
      <c r="D356" s="102"/>
      <c r="E356" s="103">
        <v>150000</v>
      </c>
      <c r="F356" s="104"/>
      <c r="G356" s="105"/>
      <c r="H356" s="176"/>
    </row>
    <row r="357" spans="1:8" s="98" customFormat="1" ht="49.5" customHeight="1">
      <c r="A357" s="106"/>
      <c r="B357" s="107"/>
      <c r="C357" s="108"/>
      <c r="D357" s="109"/>
      <c r="E357" s="110">
        <v>150000</v>
      </c>
      <c r="F357" s="115" t="s">
        <v>587</v>
      </c>
      <c r="G357" s="115"/>
      <c r="H357" s="176"/>
    </row>
    <row r="358" spans="1:8" s="98" customFormat="1" ht="49.5" customHeight="1">
      <c r="A358" s="117" t="s">
        <v>292</v>
      </c>
      <c r="B358" s="117"/>
      <c r="C358" s="117"/>
      <c r="D358" s="95">
        <v>3000000</v>
      </c>
      <c r="E358" s="111"/>
      <c r="F358" s="96"/>
      <c r="G358" s="97"/>
      <c r="H358" s="176"/>
    </row>
    <row r="359" spans="1:8" s="98" customFormat="1" ht="49.5" customHeight="1">
      <c r="A359" s="99"/>
      <c r="B359" s="100"/>
      <c r="C359" s="101" t="s">
        <v>293</v>
      </c>
      <c r="D359" s="103">
        <v>3000000</v>
      </c>
      <c r="E359" s="102"/>
      <c r="F359" s="104"/>
      <c r="G359" s="105"/>
      <c r="H359" s="176"/>
    </row>
    <row r="360" spans="1:8" s="98" customFormat="1" ht="49.5" customHeight="1">
      <c r="A360" s="106"/>
      <c r="B360" s="107"/>
      <c r="C360" s="108"/>
      <c r="D360" s="110">
        <v>3000000</v>
      </c>
      <c r="E360" s="109"/>
      <c r="F360" s="115" t="s">
        <v>585</v>
      </c>
      <c r="G360" s="115"/>
      <c r="H360" s="176"/>
    </row>
    <row r="361" spans="1:8" s="98" customFormat="1" ht="49.5" customHeight="1">
      <c r="A361" s="117" t="s">
        <v>294</v>
      </c>
      <c r="B361" s="117"/>
      <c r="C361" s="117"/>
      <c r="D361" s="95">
        <v>50511920</v>
      </c>
      <c r="E361" s="95">
        <v>400000</v>
      </c>
      <c r="F361" s="96"/>
      <c r="G361" s="97"/>
      <c r="H361" s="176"/>
    </row>
    <row r="362" spans="1:8" s="98" customFormat="1" ht="49.5" customHeight="1">
      <c r="A362" s="99"/>
      <c r="B362" s="100"/>
      <c r="C362" s="101" t="s">
        <v>295</v>
      </c>
      <c r="D362" s="103">
        <v>1690920</v>
      </c>
      <c r="E362" s="103">
        <v>400000</v>
      </c>
      <c r="F362" s="104"/>
      <c r="G362" s="105"/>
      <c r="H362" s="176"/>
    </row>
    <row r="363" spans="1:8" s="98" customFormat="1" ht="49.5" customHeight="1">
      <c r="A363" s="106"/>
      <c r="B363" s="107"/>
      <c r="C363" s="108"/>
      <c r="D363" s="109"/>
      <c r="E363" s="110">
        <v>400000</v>
      </c>
      <c r="F363" s="115" t="s">
        <v>587</v>
      </c>
      <c r="G363" s="115"/>
      <c r="H363" s="176"/>
    </row>
    <row r="364" spans="1:8" s="98" customFormat="1" ht="49.5" customHeight="1">
      <c r="A364" s="106"/>
      <c r="B364" s="107"/>
      <c r="C364" s="108"/>
      <c r="D364" s="110">
        <v>1690920</v>
      </c>
      <c r="E364" s="109"/>
      <c r="F364" s="115" t="s">
        <v>542</v>
      </c>
      <c r="G364" s="115"/>
      <c r="H364" s="176"/>
    </row>
    <row r="365" spans="1:8" s="98" customFormat="1" ht="49.5" customHeight="1">
      <c r="A365" s="99"/>
      <c r="B365" s="100"/>
      <c r="C365" s="101" t="s">
        <v>296</v>
      </c>
      <c r="D365" s="103">
        <v>40000000</v>
      </c>
      <c r="E365" s="102"/>
      <c r="F365" s="104"/>
      <c r="G365" s="105"/>
      <c r="H365" s="176"/>
    </row>
    <row r="366" spans="1:8" s="98" customFormat="1" ht="49.5" customHeight="1">
      <c r="A366" s="106"/>
      <c r="B366" s="107"/>
      <c r="C366" s="108"/>
      <c r="D366" s="110">
        <v>40000000</v>
      </c>
      <c r="E366" s="109"/>
      <c r="F366" s="115" t="s">
        <v>568</v>
      </c>
      <c r="G366" s="115"/>
      <c r="H366" s="176"/>
    </row>
    <row r="367" spans="1:8" s="98" customFormat="1" ht="49.5" customHeight="1">
      <c r="A367" s="99"/>
      <c r="B367" s="100"/>
      <c r="C367" s="101" t="s">
        <v>297</v>
      </c>
      <c r="D367" s="103">
        <v>8821000</v>
      </c>
      <c r="E367" s="102"/>
      <c r="F367" s="104"/>
      <c r="G367" s="105"/>
      <c r="H367" s="176"/>
    </row>
    <row r="368" spans="1:8" s="98" customFormat="1" ht="49.5" customHeight="1">
      <c r="A368" s="106"/>
      <c r="B368" s="107"/>
      <c r="C368" s="108"/>
      <c r="D368" s="110">
        <v>8821000</v>
      </c>
      <c r="E368" s="109"/>
      <c r="F368" s="115" t="s">
        <v>298</v>
      </c>
      <c r="G368" s="115"/>
      <c r="H368" s="176"/>
    </row>
    <row r="369" spans="1:8" s="98" customFormat="1" ht="49.5" customHeight="1">
      <c r="A369" s="117" t="s">
        <v>299</v>
      </c>
      <c r="B369" s="117"/>
      <c r="C369" s="117"/>
      <c r="D369" s="95">
        <v>775000</v>
      </c>
      <c r="E369" s="111"/>
      <c r="F369" s="96"/>
      <c r="G369" s="97"/>
      <c r="H369" s="176"/>
    </row>
    <row r="370" spans="1:8" s="98" customFormat="1" ht="49.5" customHeight="1">
      <c r="A370" s="99"/>
      <c r="B370" s="100"/>
      <c r="C370" s="101" t="s">
        <v>300</v>
      </c>
      <c r="D370" s="103">
        <v>775000</v>
      </c>
      <c r="E370" s="102"/>
      <c r="F370" s="104"/>
      <c r="G370" s="105"/>
      <c r="H370" s="176"/>
    </row>
    <row r="371" spans="1:8" s="98" customFormat="1" ht="49.5" customHeight="1">
      <c r="A371" s="106"/>
      <c r="B371" s="107"/>
      <c r="C371" s="108"/>
      <c r="D371" s="110">
        <v>775000</v>
      </c>
      <c r="E371" s="109"/>
      <c r="F371" s="115" t="s">
        <v>585</v>
      </c>
      <c r="G371" s="115"/>
      <c r="H371" s="176"/>
    </row>
    <row r="372" spans="1:8" s="98" customFormat="1" ht="49.5" customHeight="1">
      <c r="A372" s="117" t="s">
        <v>301</v>
      </c>
      <c r="B372" s="117"/>
      <c r="C372" s="117"/>
      <c r="D372" s="111"/>
      <c r="E372" s="95">
        <v>690458</v>
      </c>
      <c r="F372" s="96"/>
      <c r="G372" s="97"/>
      <c r="H372" s="176"/>
    </row>
    <row r="373" spans="1:8" s="98" customFormat="1" ht="49.5" customHeight="1">
      <c r="A373" s="99"/>
      <c r="B373" s="100"/>
      <c r="C373" s="101" t="s">
        <v>302</v>
      </c>
      <c r="D373" s="102"/>
      <c r="E373" s="103">
        <v>690458</v>
      </c>
      <c r="F373" s="104"/>
      <c r="G373" s="105"/>
      <c r="H373" s="176"/>
    </row>
    <row r="374" spans="1:8" s="98" customFormat="1" ht="49.5" customHeight="1">
      <c r="A374" s="106"/>
      <c r="B374" s="107"/>
      <c r="C374" s="108"/>
      <c r="D374" s="109"/>
      <c r="E374" s="110">
        <v>690458</v>
      </c>
      <c r="F374" s="115" t="s">
        <v>587</v>
      </c>
      <c r="G374" s="115"/>
      <c r="H374" s="176"/>
    </row>
    <row r="375" spans="1:8" s="98" customFormat="1" ht="49.5" customHeight="1">
      <c r="A375" s="117" t="s">
        <v>303</v>
      </c>
      <c r="B375" s="117"/>
      <c r="C375" s="117"/>
      <c r="D375" s="95">
        <v>1312896</v>
      </c>
      <c r="E375" s="95">
        <v>206320</v>
      </c>
      <c r="F375" s="96"/>
      <c r="G375" s="97"/>
      <c r="H375" s="176"/>
    </row>
    <row r="376" spans="1:8" s="98" customFormat="1" ht="49.5" customHeight="1">
      <c r="A376" s="99"/>
      <c r="B376" s="100"/>
      <c r="C376" s="101" t="s">
        <v>304</v>
      </c>
      <c r="D376" s="102"/>
      <c r="E376" s="103">
        <v>206320</v>
      </c>
      <c r="F376" s="104"/>
      <c r="G376" s="105"/>
      <c r="H376" s="176"/>
    </row>
    <row r="377" spans="1:8" s="98" customFormat="1" ht="49.5" customHeight="1">
      <c r="A377" s="106"/>
      <c r="B377" s="107"/>
      <c r="C377" s="108"/>
      <c r="D377" s="109"/>
      <c r="E377" s="110">
        <v>206320</v>
      </c>
      <c r="F377" s="115" t="s">
        <v>305</v>
      </c>
      <c r="G377" s="115"/>
      <c r="H377" s="176"/>
    </row>
    <row r="378" spans="1:8" s="98" customFormat="1" ht="49.5" customHeight="1">
      <c r="A378" s="99"/>
      <c r="B378" s="100"/>
      <c r="C378" s="101" t="s">
        <v>306</v>
      </c>
      <c r="D378" s="103">
        <v>180000</v>
      </c>
      <c r="E378" s="102"/>
      <c r="F378" s="104"/>
      <c r="G378" s="105"/>
      <c r="H378" s="176"/>
    </row>
    <row r="379" spans="1:8" s="98" customFormat="1" ht="49.5" customHeight="1">
      <c r="A379" s="106"/>
      <c r="B379" s="107"/>
      <c r="C379" s="108"/>
      <c r="D379" s="110">
        <v>180000</v>
      </c>
      <c r="E379" s="109"/>
      <c r="F379" s="115" t="s">
        <v>247</v>
      </c>
      <c r="G379" s="115"/>
      <c r="H379" s="176"/>
    </row>
    <row r="380" spans="1:8" s="98" customFormat="1" ht="49.5" customHeight="1">
      <c r="A380" s="99"/>
      <c r="B380" s="100"/>
      <c r="C380" s="101" t="s">
        <v>307</v>
      </c>
      <c r="D380" s="103">
        <v>1132896</v>
      </c>
      <c r="E380" s="102"/>
      <c r="F380" s="104"/>
      <c r="G380" s="105"/>
      <c r="H380" s="176"/>
    </row>
    <row r="381" spans="1:8" s="98" customFormat="1" ht="49.5" customHeight="1">
      <c r="A381" s="106"/>
      <c r="B381" s="107"/>
      <c r="C381" s="108"/>
      <c r="D381" s="110">
        <v>1132896</v>
      </c>
      <c r="E381" s="109"/>
      <c r="F381" s="115" t="s">
        <v>308</v>
      </c>
      <c r="G381" s="115"/>
      <c r="H381" s="176"/>
    </row>
    <row r="382" spans="1:8" s="98" customFormat="1" ht="49.5" customHeight="1">
      <c r="A382" s="117" t="s">
        <v>309</v>
      </c>
      <c r="B382" s="117"/>
      <c r="C382" s="117"/>
      <c r="D382" s="95">
        <v>3287744</v>
      </c>
      <c r="E382" s="95">
        <v>151239106</v>
      </c>
      <c r="F382" s="96"/>
      <c r="G382" s="97"/>
      <c r="H382" s="176"/>
    </row>
    <row r="383" spans="1:8" s="98" customFormat="1" ht="49.5" customHeight="1">
      <c r="A383" s="99"/>
      <c r="B383" s="100"/>
      <c r="C383" s="101" t="s">
        <v>310</v>
      </c>
      <c r="D383" s="103">
        <v>1002000</v>
      </c>
      <c r="E383" s="103">
        <v>486856</v>
      </c>
      <c r="F383" s="104"/>
      <c r="G383" s="105"/>
      <c r="H383" s="176"/>
    </row>
    <row r="384" spans="1:8" s="98" customFormat="1" ht="49.5" customHeight="1">
      <c r="A384" s="106"/>
      <c r="B384" s="107"/>
      <c r="C384" s="108"/>
      <c r="D384" s="110">
        <v>1002000</v>
      </c>
      <c r="E384" s="110">
        <v>625000</v>
      </c>
      <c r="F384" s="115" t="s">
        <v>556</v>
      </c>
      <c r="G384" s="115"/>
      <c r="H384" s="176"/>
    </row>
    <row r="385" spans="1:8" s="98" customFormat="1" ht="49.5" customHeight="1">
      <c r="A385" s="106"/>
      <c r="B385" s="107"/>
      <c r="C385" s="108"/>
      <c r="D385" s="109"/>
      <c r="E385" s="110">
        <v>-138144</v>
      </c>
      <c r="F385" s="115" t="s">
        <v>557</v>
      </c>
      <c r="G385" s="115"/>
      <c r="H385" s="176"/>
    </row>
    <row r="386" spans="1:8" s="98" customFormat="1" ht="49.5" customHeight="1">
      <c r="A386" s="99"/>
      <c r="B386" s="100"/>
      <c r="C386" s="101" t="s">
        <v>311</v>
      </c>
      <c r="D386" s="102"/>
      <c r="E386" s="103">
        <v>7066421</v>
      </c>
      <c r="F386" s="104"/>
      <c r="G386" s="105"/>
      <c r="H386" s="176"/>
    </row>
    <row r="387" spans="1:8" s="98" customFormat="1" ht="49.5" customHeight="1">
      <c r="A387" s="106"/>
      <c r="B387" s="107"/>
      <c r="C387" s="108"/>
      <c r="D387" s="109"/>
      <c r="E387" s="110">
        <v>7066421</v>
      </c>
      <c r="F387" s="115" t="s">
        <v>312</v>
      </c>
      <c r="G387" s="115"/>
      <c r="H387" s="176"/>
    </row>
    <row r="388" spans="1:8" s="98" customFormat="1" ht="49.5" customHeight="1">
      <c r="A388" s="99"/>
      <c r="B388" s="100"/>
      <c r="C388" s="101" t="s">
        <v>313</v>
      </c>
      <c r="D388" s="103">
        <v>138144</v>
      </c>
      <c r="E388" s="103">
        <v>14148612</v>
      </c>
      <c r="F388" s="104"/>
      <c r="G388" s="105"/>
      <c r="H388" s="176"/>
    </row>
    <row r="389" spans="1:8" s="98" customFormat="1" ht="49.5" customHeight="1">
      <c r="A389" s="106"/>
      <c r="B389" s="107"/>
      <c r="C389" s="108"/>
      <c r="D389" s="109"/>
      <c r="E389" s="110">
        <v>14148612</v>
      </c>
      <c r="F389" s="115" t="s">
        <v>314</v>
      </c>
      <c r="G389" s="115"/>
      <c r="H389" s="176"/>
    </row>
    <row r="390" spans="1:8" s="98" customFormat="1" ht="49.5" customHeight="1">
      <c r="A390" s="106"/>
      <c r="B390" s="107"/>
      <c r="C390" s="108"/>
      <c r="D390" s="110">
        <v>138144</v>
      </c>
      <c r="E390" s="109"/>
      <c r="F390" s="115" t="s">
        <v>315</v>
      </c>
      <c r="G390" s="115"/>
      <c r="H390" s="176"/>
    </row>
    <row r="391" spans="1:8" s="98" customFormat="1" ht="49.5" customHeight="1">
      <c r="A391" s="99"/>
      <c r="B391" s="100"/>
      <c r="C391" s="101" t="s">
        <v>316</v>
      </c>
      <c r="D391" s="102"/>
      <c r="E391" s="103">
        <v>7600000</v>
      </c>
      <c r="F391" s="104"/>
      <c r="G391" s="105"/>
      <c r="H391" s="176"/>
    </row>
    <row r="392" spans="1:8" s="98" customFormat="1" ht="49.5" customHeight="1">
      <c r="A392" s="106"/>
      <c r="B392" s="107"/>
      <c r="C392" s="108"/>
      <c r="D392" s="109"/>
      <c r="E392" s="110">
        <v>7600000</v>
      </c>
      <c r="F392" s="115" t="s">
        <v>317</v>
      </c>
      <c r="G392" s="115"/>
      <c r="H392" s="176"/>
    </row>
    <row r="393" spans="1:8" s="98" customFormat="1" ht="49.5" customHeight="1">
      <c r="A393" s="99"/>
      <c r="B393" s="100"/>
      <c r="C393" s="101" t="s">
        <v>318</v>
      </c>
      <c r="D393" s="102"/>
      <c r="E393" s="103">
        <v>1214386</v>
      </c>
      <c r="F393" s="104"/>
      <c r="G393" s="105"/>
      <c r="H393" s="176"/>
    </row>
    <row r="394" spans="1:8" s="98" customFormat="1" ht="49.5" customHeight="1">
      <c r="A394" s="106"/>
      <c r="B394" s="107"/>
      <c r="C394" s="108"/>
      <c r="D394" s="109"/>
      <c r="E394" s="110">
        <v>1214386</v>
      </c>
      <c r="F394" s="115" t="s">
        <v>319</v>
      </c>
      <c r="G394" s="115"/>
      <c r="H394" s="176"/>
    </row>
    <row r="395" spans="1:8" s="98" customFormat="1" ht="49.5" customHeight="1">
      <c r="A395" s="99"/>
      <c r="B395" s="100"/>
      <c r="C395" s="101" t="s">
        <v>320</v>
      </c>
      <c r="D395" s="103">
        <v>2147600</v>
      </c>
      <c r="E395" s="102"/>
      <c r="F395" s="104"/>
      <c r="G395" s="105"/>
      <c r="H395" s="176"/>
    </row>
    <row r="396" spans="1:8" s="98" customFormat="1" ht="49.5" customHeight="1">
      <c r="A396" s="106"/>
      <c r="B396" s="107"/>
      <c r="C396" s="108"/>
      <c r="D396" s="110">
        <v>2147600</v>
      </c>
      <c r="E396" s="109"/>
      <c r="F396" s="115" t="s">
        <v>321</v>
      </c>
      <c r="G396" s="115"/>
      <c r="H396" s="176"/>
    </row>
    <row r="397" spans="1:8" s="98" customFormat="1" ht="49.5" customHeight="1">
      <c r="A397" s="99"/>
      <c r="B397" s="100"/>
      <c r="C397" s="101" t="s">
        <v>322</v>
      </c>
      <c r="D397" s="102"/>
      <c r="E397" s="103">
        <v>2347049</v>
      </c>
      <c r="F397" s="104"/>
      <c r="G397" s="105"/>
      <c r="H397" s="176"/>
    </row>
    <row r="398" spans="1:8" s="98" customFormat="1" ht="49.5" customHeight="1">
      <c r="A398" s="106"/>
      <c r="B398" s="107"/>
      <c r="C398" s="108"/>
      <c r="D398" s="109"/>
      <c r="E398" s="110">
        <v>2347049</v>
      </c>
      <c r="F398" s="115" t="s">
        <v>323</v>
      </c>
      <c r="G398" s="115"/>
      <c r="H398" s="176"/>
    </row>
    <row r="399" spans="1:8" s="98" customFormat="1" ht="49.5" customHeight="1">
      <c r="A399" s="99"/>
      <c r="B399" s="100"/>
      <c r="C399" s="101" t="s">
        <v>324</v>
      </c>
      <c r="D399" s="102"/>
      <c r="E399" s="103">
        <v>26672564</v>
      </c>
      <c r="F399" s="104"/>
      <c r="G399" s="105"/>
      <c r="H399" s="176"/>
    </row>
    <row r="400" spans="1:8" s="98" customFormat="1" ht="49.5" customHeight="1">
      <c r="A400" s="106"/>
      <c r="B400" s="107"/>
      <c r="C400" s="108"/>
      <c r="D400" s="109"/>
      <c r="E400" s="110">
        <v>26672564</v>
      </c>
      <c r="F400" s="115" t="s">
        <v>325</v>
      </c>
      <c r="G400" s="115"/>
      <c r="H400" s="176"/>
    </row>
    <row r="401" spans="1:8" s="98" customFormat="1" ht="49.5" customHeight="1">
      <c r="A401" s="99"/>
      <c r="B401" s="100"/>
      <c r="C401" s="101" t="s">
        <v>326</v>
      </c>
      <c r="D401" s="102"/>
      <c r="E401" s="103">
        <v>1094034</v>
      </c>
      <c r="F401" s="104"/>
      <c r="G401" s="105"/>
      <c r="H401" s="176"/>
    </row>
    <row r="402" spans="1:8" s="98" customFormat="1" ht="49.5" customHeight="1">
      <c r="A402" s="106"/>
      <c r="B402" s="107"/>
      <c r="C402" s="108"/>
      <c r="D402" s="109"/>
      <c r="E402" s="110">
        <v>1094034</v>
      </c>
      <c r="F402" s="115" t="s">
        <v>327</v>
      </c>
      <c r="G402" s="115"/>
      <c r="H402" s="176"/>
    </row>
    <row r="403" spans="1:8" s="98" customFormat="1" ht="49.5" customHeight="1">
      <c r="A403" s="99"/>
      <c r="B403" s="100"/>
      <c r="C403" s="101" t="s">
        <v>328</v>
      </c>
      <c r="D403" s="102"/>
      <c r="E403" s="103">
        <v>25500000</v>
      </c>
      <c r="F403" s="104"/>
      <c r="G403" s="105"/>
      <c r="H403" s="176"/>
    </row>
    <row r="404" spans="1:8" s="98" customFormat="1" ht="49.5" customHeight="1">
      <c r="A404" s="106"/>
      <c r="B404" s="107"/>
      <c r="C404" s="108"/>
      <c r="D404" s="109"/>
      <c r="E404" s="110">
        <v>25500000</v>
      </c>
      <c r="F404" s="115" t="s">
        <v>329</v>
      </c>
      <c r="G404" s="115"/>
      <c r="H404" s="176"/>
    </row>
    <row r="405" spans="1:8" s="98" customFormat="1" ht="49.5" customHeight="1">
      <c r="A405" s="99"/>
      <c r="B405" s="100"/>
      <c r="C405" s="101" t="s">
        <v>330</v>
      </c>
      <c r="D405" s="102"/>
      <c r="E405" s="103">
        <v>65109184</v>
      </c>
      <c r="F405" s="104"/>
      <c r="G405" s="105"/>
      <c r="H405" s="176"/>
    </row>
    <row r="406" spans="1:8" s="98" customFormat="1" ht="49.5" customHeight="1">
      <c r="A406" s="106"/>
      <c r="B406" s="107"/>
      <c r="C406" s="108"/>
      <c r="D406" s="109"/>
      <c r="E406" s="110">
        <v>55473000</v>
      </c>
      <c r="F406" s="115" t="s">
        <v>331</v>
      </c>
      <c r="G406" s="115"/>
      <c r="H406" s="176"/>
    </row>
    <row r="407" spans="1:8" s="98" customFormat="1" ht="49.5" customHeight="1">
      <c r="A407" s="106"/>
      <c r="B407" s="107"/>
      <c r="C407" s="108"/>
      <c r="D407" s="109"/>
      <c r="E407" s="110">
        <v>1186993</v>
      </c>
      <c r="F407" s="115" t="s">
        <v>588</v>
      </c>
      <c r="G407" s="115"/>
      <c r="H407" s="176"/>
    </row>
    <row r="408" spans="1:8" s="98" customFormat="1" ht="49.5" customHeight="1">
      <c r="A408" s="106"/>
      <c r="B408" s="107"/>
      <c r="C408" s="108"/>
      <c r="D408" s="109"/>
      <c r="E408" s="110">
        <v>5000000</v>
      </c>
      <c r="F408" s="115" t="s">
        <v>589</v>
      </c>
      <c r="G408" s="115"/>
      <c r="H408" s="176"/>
    </row>
    <row r="409" spans="1:8" s="98" customFormat="1" ht="49.5" customHeight="1">
      <c r="A409" s="106"/>
      <c r="B409" s="107"/>
      <c r="C409" s="108"/>
      <c r="D409" s="109"/>
      <c r="E409" s="110">
        <v>3449191</v>
      </c>
      <c r="F409" s="115" t="s">
        <v>590</v>
      </c>
      <c r="G409" s="115"/>
      <c r="H409" s="176"/>
    </row>
    <row r="410" spans="1:8" s="98" customFormat="1" ht="49.5" customHeight="1">
      <c r="A410" s="117" t="s">
        <v>332</v>
      </c>
      <c r="B410" s="117"/>
      <c r="C410" s="117"/>
      <c r="D410" s="95">
        <v>-1433339</v>
      </c>
      <c r="E410" s="95">
        <v>207493203</v>
      </c>
      <c r="F410" s="96"/>
      <c r="G410" s="97"/>
      <c r="H410" s="176"/>
    </row>
    <row r="411" spans="1:8" s="98" customFormat="1" ht="49.5" customHeight="1">
      <c r="A411" s="99"/>
      <c r="B411" s="100"/>
      <c r="C411" s="101" t="s">
        <v>333</v>
      </c>
      <c r="D411" s="103">
        <v>1784000</v>
      </c>
      <c r="E411" s="103">
        <v>32214000</v>
      </c>
      <c r="F411" s="104"/>
      <c r="G411" s="105"/>
      <c r="H411" s="176"/>
    </row>
    <row r="412" spans="1:8" s="98" customFormat="1" ht="49.5" customHeight="1">
      <c r="A412" s="106"/>
      <c r="B412" s="107"/>
      <c r="C412" s="108"/>
      <c r="D412" s="110">
        <v>1784000</v>
      </c>
      <c r="E412" s="110">
        <v>32214000</v>
      </c>
      <c r="F412" s="115" t="s">
        <v>556</v>
      </c>
      <c r="G412" s="115"/>
      <c r="H412" s="176"/>
    </row>
    <row r="413" spans="1:8" s="98" customFormat="1" ht="49.5" customHeight="1">
      <c r="A413" s="99"/>
      <c r="B413" s="100"/>
      <c r="C413" s="101" t="s">
        <v>334</v>
      </c>
      <c r="D413" s="102"/>
      <c r="E413" s="103">
        <v>46164514</v>
      </c>
      <c r="F413" s="104"/>
      <c r="G413" s="105"/>
      <c r="H413" s="176"/>
    </row>
    <row r="414" spans="1:8" s="98" customFormat="1" ht="49.5" customHeight="1">
      <c r="A414" s="106"/>
      <c r="B414" s="107"/>
      <c r="C414" s="108"/>
      <c r="D414" s="109"/>
      <c r="E414" s="110">
        <v>46164514</v>
      </c>
      <c r="F414" s="115" t="s">
        <v>312</v>
      </c>
      <c r="G414" s="115"/>
      <c r="H414" s="176"/>
    </row>
    <row r="415" spans="1:8" s="98" customFormat="1" ht="49.5" customHeight="1">
      <c r="A415" s="99"/>
      <c r="B415" s="100"/>
      <c r="C415" s="101" t="s">
        <v>335</v>
      </c>
      <c r="D415" s="102"/>
      <c r="E415" s="103">
        <v>27800000</v>
      </c>
      <c r="F415" s="104"/>
      <c r="G415" s="105"/>
      <c r="H415" s="176"/>
    </row>
    <row r="416" spans="1:8" s="98" customFormat="1" ht="49.5" customHeight="1">
      <c r="A416" s="106"/>
      <c r="B416" s="107"/>
      <c r="C416" s="108"/>
      <c r="D416" s="109"/>
      <c r="E416" s="110">
        <v>27800000</v>
      </c>
      <c r="F416" s="115" t="s">
        <v>314</v>
      </c>
      <c r="G416" s="115"/>
      <c r="H416" s="176"/>
    </row>
    <row r="417" spans="1:8" s="98" customFormat="1" ht="49.5" customHeight="1">
      <c r="A417" s="106"/>
      <c r="B417" s="107"/>
      <c r="C417" s="108"/>
      <c r="D417" s="109"/>
      <c r="E417" s="109"/>
      <c r="F417" s="115" t="s">
        <v>336</v>
      </c>
      <c r="G417" s="115"/>
      <c r="H417" s="176"/>
    </row>
    <row r="418" spans="1:8" s="98" customFormat="1" ht="49.5" customHeight="1">
      <c r="A418" s="99"/>
      <c r="B418" s="100"/>
      <c r="C418" s="101" t="s">
        <v>337</v>
      </c>
      <c r="D418" s="102"/>
      <c r="E418" s="103">
        <v>1500000</v>
      </c>
      <c r="F418" s="104"/>
      <c r="G418" s="105"/>
      <c r="H418" s="176"/>
    </row>
    <row r="419" spans="1:8" s="98" customFormat="1" ht="49.5" customHeight="1">
      <c r="A419" s="106"/>
      <c r="B419" s="107"/>
      <c r="C419" s="108"/>
      <c r="D419" s="109"/>
      <c r="E419" s="110">
        <v>1500000</v>
      </c>
      <c r="F419" s="115" t="s">
        <v>317</v>
      </c>
      <c r="G419" s="115"/>
      <c r="H419" s="176"/>
    </row>
    <row r="420" spans="1:8" s="98" customFormat="1" ht="49.5" customHeight="1">
      <c r="A420" s="106"/>
      <c r="B420" s="107"/>
      <c r="C420" s="108"/>
      <c r="D420" s="109"/>
      <c r="E420" s="109"/>
      <c r="F420" s="115" t="s">
        <v>338</v>
      </c>
      <c r="G420" s="115"/>
      <c r="H420" s="176"/>
    </row>
    <row r="421" spans="1:8" s="98" customFormat="1" ht="49.5" customHeight="1">
      <c r="A421" s="99"/>
      <c r="B421" s="100"/>
      <c r="C421" s="101" t="s">
        <v>339</v>
      </c>
      <c r="D421" s="103">
        <v>-6017000</v>
      </c>
      <c r="E421" s="102"/>
      <c r="F421" s="104"/>
      <c r="G421" s="105"/>
      <c r="H421" s="176"/>
    </row>
    <row r="422" spans="1:8" s="98" customFormat="1" ht="49.5" customHeight="1">
      <c r="A422" s="106"/>
      <c r="B422" s="107"/>
      <c r="C422" s="108"/>
      <c r="D422" s="110">
        <v>-6017000</v>
      </c>
      <c r="E422" s="109"/>
      <c r="F422" s="115" t="s">
        <v>340</v>
      </c>
      <c r="G422" s="115"/>
      <c r="H422" s="176"/>
    </row>
    <row r="423" spans="1:8" s="98" customFormat="1" ht="49.5" customHeight="1">
      <c r="A423" s="99"/>
      <c r="B423" s="100"/>
      <c r="C423" s="101" t="s">
        <v>341</v>
      </c>
      <c r="D423" s="103">
        <v>1938600</v>
      </c>
      <c r="E423" s="102"/>
      <c r="F423" s="104"/>
      <c r="G423" s="105"/>
      <c r="H423" s="176"/>
    </row>
    <row r="424" spans="1:8" s="98" customFormat="1" ht="49.5" customHeight="1">
      <c r="A424" s="106"/>
      <c r="B424" s="107"/>
      <c r="C424" s="108"/>
      <c r="D424" s="110">
        <v>1938600</v>
      </c>
      <c r="E424" s="109"/>
      <c r="F424" s="115" t="s">
        <v>321</v>
      </c>
      <c r="G424" s="115"/>
      <c r="H424" s="176"/>
    </row>
    <row r="425" spans="1:8" s="98" customFormat="1" ht="49.5" customHeight="1">
      <c r="A425" s="99"/>
      <c r="B425" s="100"/>
      <c r="C425" s="101" t="s">
        <v>342</v>
      </c>
      <c r="D425" s="103">
        <v>693500</v>
      </c>
      <c r="E425" s="102"/>
      <c r="F425" s="104"/>
      <c r="G425" s="105"/>
      <c r="H425" s="176"/>
    </row>
    <row r="426" spans="1:8" s="98" customFormat="1" ht="49.5" customHeight="1">
      <c r="A426" s="106"/>
      <c r="B426" s="107"/>
      <c r="C426" s="108"/>
      <c r="D426" s="110">
        <v>693500</v>
      </c>
      <c r="E426" s="109"/>
      <c r="F426" s="115" t="s">
        <v>343</v>
      </c>
      <c r="G426" s="115"/>
      <c r="H426" s="176"/>
    </row>
    <row r="427" spans="1:8" s="98" customFormat="1" ht="49.5" customHeight="1">
      <c r="A427" s="99"/>
      <c r="B427" s="100"/>
      <c r="C427" s="101" t="s">
        <v>344</v>
      </c>
      <c r="D427" s="103">
        <v>59561</v>
      </c>
      <c r="E427" s="102"/>
      <c r="F427" s="104"/>
      <c r="G427" s="105"/>
      <c r="H427" s="176"/>
    </row>
    <row r="428" spans="1:8" s="98" customFormat="1" ht="49.5" customHeight="1">
      <c r="A428" s="106"/>
      <c r="B428" s="107"/>
      <c r="C428" s="108"/>
      <c r="D428" s="110">
        <v>59561</v>
      </c>
      <c r="E428" s="109"/>
      <c r="F428" s="115" t="s">
        <v>345</v>
      </c>
      <c r="G428" s="115"/>
      <c r="H428" s="176"/>
    </row>
    <row r="429" spans="1:8" s="98" customFormat="1" ht="49.5" customHeight="1">
      <c r="A429" s="99"/>
      <c r="B429" s="100"/>
      <c r="C429" s="101" t="s">
        <v>346</v>
      </c>
      <c r="D429" s="103">
        <v>108000</v>
      </c>
      <c r="E429" s="102"/>
      <c r="F429" s="104"/>
      <c r="G429" s="105"/>
      <c r="H429" s="176"/>
    </row>
    <row r="430" spans="1:8" s="98" customFormat="1" ht="49.5" customHeight="1">
      <c r="A430" s="106"/>
      <c r="B430" s="107"/>
      <c r="C430" s="108"/>
      <c r="D430" s="110">
        <v>108000</v>
      </c>
      <c r="E430" s="109"/>
      <c r="F430" s="115" t="s">
        <v>345</v>
      </c>
      <c r="G430" s="115"/>
      <c r="H430" s="176"/>
    </row>
    <row r="431" spans="1:8" s="98" customFormat="1" ht="49.5" customHeight="1">
      <c r="A431" s="99"/>
      <c r="B431" s="100"/>
      <c r="C431" s="101" t="s">
        <v>347</v>
      </c>
      <c r="D431" s="102"/>
      <c r="E431" s="103">
        <v>28984109</v>
      </c>
      <c r="F431" s="104"/>
      <c r="G431" s="105"/>
      <c r="H431" s="176"/>
    </row>
    <row r="432" spans="1:8" s="98" customFormat="1" ht="49.5" customHeight="1">
      <c r="A432" s="106"/>
      <c r="B432" s="107"/>
      <c r="C432" s="108"/>
      <c r="D432" s="109"/>
      <c r="E432" s="110">
        <v>28984109</v>
      </c>
      <c r="F432" s="115" t="s">
        <v>323</v>
      </c>
      <c r="G432" s="115"/>
      <c r="H432" s="176"/>
    </row>
    <row r="433" spans="1:8" s="98" customFormat="1" ht="49.5" customHeight="1">
      <c r="A433" s="99"/>
      <c r="B433" s="100"/>
      <c r="C433" s="101" t="s">
        <v>348</v>
      </c>
      <c r="D433" s="102"/>
      <c r="E433" s="103">
        <v>3992234</v>
      </c>
      <c r="F433" s="104"/>
      <c r="G433" s="105"/>
      <c r="H433" s="176"/>
    </row>
    <row r="434" spans="1:8" s="98" customFormat="1" ht="49.5" customHeight="1">
      <c r="A434" s="106"/>
      <c r="B434" s="107"/>
      <c r="C434" s="108"/>
      <c r="D434" s="109"/>
      <c r="E434" s="110">
        <v>3992234</v>
      </c>
      <c r="F434" s="115" t="s">
        <v>325</v>
      </c>
      <c r="G434" s="115"/>
      <c r="H434" s="176"/>
    </row>
    <row r="435" spans="1:8" s="98" customFormat="1" ht="49.5" customHeight="1">
      <c r="A435" s="99"/>
      <c r="B435" s="100"/>
      <c r="C435" s="101" t="s">
        <v>349</v>
      </c>
      <c r="D435" s="102"/>
      <c r="E435" s="103">
        <v>3139826</v>
      </c>
      <c r="F435" s="104"/>
      <c r="G435" s="105"/>
      <c r="H435" s="176"/>
    </row>
    <row r="436" spans="1:8" s="98" customFormat="1" ht="49.5" customHeight="1">
      <c r="A436" s="106"/>
      <c r="B436" s="107"/>
      <c r="C436" s="108"/>
      <c r="D436" s="109"/>
      <c r="E436" s="110">
        <v>3139826</v>
      </c>
      <c r="F436" s="115" t="s">
        <v>327</v>
      </c>
      <c r="G436" s="115"/>
      <c r="H436" s="176"/>
    </row>
    <row r="437" spans="1:8" s="98" customFormat="1" ht="49.5" customHeight="1">
      <c r="A437" s="99"/>
      <c r="B437" s="100"/>
      <c r="C437" s="101" t="s">
        <v>350</v>
      </c>
      <c r="D437" s="102"/>
      <c r="E437" s="103">
        <v>6000000</v>
      </c>
      <c r="F437" s="104"/>
      <c r="G437" s="105"/>
      <c r="H437" s="176"/>
    </row>
    <row r="438" spans="1:8" s="98" customFormat="1" ht="49.5" customHeight="1">
      <c r="A438" s="106"/>
      <c r="B438" s="107"/>
      <c r="C438" s="108"/>
      <c r="D438" s="109"/>
      <c r="E438" s="110">
        <v>5000000</v>
      </c>
      <c r="F438" s="115" t="s">
        <v>351</v>
      </c>
      <c r="G438" s="115"/>
      <c r="H438" s="176"/>
    </row>
    <row r="439" spans="1:8" s="98" customFormat="1" ht="49.5" customHeight="1">
      <c r="A439" s="106"/>
      <c r="B439" s="107"/>
      <c r="C439" s="108"/>
      <c r="D439" s="109"/>
      <c r="E439" s="110">
        <v>1000000</v>
      </c>
      <c r="F439" s="115" t="s">
        <v>352</v>
      </c>
      <c r="G439" s="115"/>
      <c r="H439" s="176"/>
    </row>
    <row r="440" spans="1:8" s="98" customFormat="1" ht="49.5" customHeight="1">
      <c r="A440" s="99"/>
      <c r="B440" s="100"/>
      <c r="C440" s="101" t="s">
        <v>353</v>
      </c>
      <c r="D440" s="102"/>
      <c r="E440" s="103">
        <v>32698520</v>
      </c>
      <c r="F440" s="104"/>
      <c r="G440" s="105"/>
      <c r="H440" s="176"/>
    </row>
    <row r="441" spans="1:8" s="98" customFormat="1" ht="49.5" customHeight="1">
      <c r="A441" s="106"/>
      <c r="B441" s="107"/>
      <c r="C441" s="108"/>
      <c r="D441" s="109"/>
      <c r="E441" s="110">
        <v>30000000</v>
      </c>
      <c r="F441" s="115" t="s">
        <v>591</v>
      </c>
      <c r="G441" s="115"/>
      <c r="H441" s="176"/>
    </row>
    <row r="442" spans="1:8" s="98" customFormat="1" ht="49.5" customHeight="1">
      <c r="A442" s="106"/>
      <c r="B442" s="107"/>
      <c r="C442" s="108"/>
      <c r="D442" s="109"/>
      <c r="E442" s="110">
        <v>2698520</v>
      </c>
      <c r="F442" s="115" t="s">
        <v>354</v>
      </c>
      <c r="G442" s="115"/>
      <c r="H442" s="176"/>
    </row>
    <row r="443" spans="1:8" s="98" customFormat="1" ht="49.5" customHeight="1">
      <c r="A443" s="99"/>
      <c r="B443" s="100"/>
      <c r="C443" s="101" t="s">
        <v>355</v>
      </c>
      <c r="D443" s="102"/>
      <c r="E443" s="103">
        <v>25000000</v>
      </c>
      <c r="F443" s="104"/>
      <c r="G443" s="105"/>
      <c r="H443" s="176"/>
    </row>
    <row r="444" spans="1:8" s="98" customFormat="1" ht="49.5" customHeight="1">
      <c r="A444" s="106"/>
      <c r="B444" s="107"/>
      <c r="C444" s="108"/>
      <c r="D444" s="109"/>
      <c r="E444" s="110">
        <v>25000000</v>
      </c>
      <c r="F444" s="115" t="s">
        <v>356</v>
      </c>
      <c r="G444" s="115"/>
      <c r="H444" s="176"/>
    </row>
    <row r="445" spans="1:8" s="98" customFormat="1" ht="49.5" customHeight="1">
      <c r="A445" s="117" t="s">
        <v>357</v>
      </c>
      <c r="B445" s="117"/>
      <c r="C445" s="117"/>
      <c r="D445" s="95">
        <v>5881650</v>
      </c>
      <c r="E445" s="95">
        <v>97694862</v>
      </c>
      <c r="F445" s="96"/>
      <c r="G445" s="97"/>
      <c r="H445" s="176"/>
    </row>
    <row r="446" spans="1:8" s="98" customFormat="1" ht="49.5" customHeight="1">
      <c r="A446" s="99"/>
      <c r="B446" s="100"/>
      <c r="C446" s="101" t="s">
        <v>358</v>
      </c>
      <c r="D446" s="103">
        <v>1403400</v>
      </c>
      <c r="E446" s="103">
        <v>3795732</v>
      </c>
      <c r="F446" s="104"/>
      <c r="G446" s="105"/>
      <c r="H446" s="176"/>
    </row>
    <row r="447" spans="1:8" s="98" customFormat="1" ht="49.5" customHeight="1">
      <c r="A447" s="106"/>
      <c r="B447" s="107"/>
      <c r="C447" s="108"/>
      <c r="D447" s="109"/>
      <c r="E447" s="110">
        <v>-3347568</v>
      </c>
      <c r="F447" s="115" t="s">
        <v>558</v>
      </c>
      <c r="G447" s="115"/>
      <c r="H447" s="176"/>
    </row>
    <row r="448" spans="1:8" s="98" customFormat="1" ht="49.5" customHeight="1">
      <c r="A448" s="106"/>
      <c r="B448" s="107"/>
      <c r="C448" s="108"/>
      <c r="D448" s="110">
        <v>1403400</v>
      </c>
      <c r="E448" s="110">
        <v>7143300</v>
      </c>
      <c r="F448" s="115" t="s">
        <v>556</v>
      </c>
      <c r="G448" s="115"/>
      <c r="H448" s="176"/>
    </row>
    <row r="449" spans="1:8" s="98" customFormat="1" ht="49.5" customHeight="1">
      <c r="A449" s="99"/>
      <c r="B449" s="100"/>
      <c r="C449" s="101" t="s">
        <v>359</v>
      </c>
      <c r="D449" s="102"/>
      <c r="E449" s="103">
        <v>17000000</v>
      </c>
      <c r="F449" s="104"/>
      <c r="G449" s="105"/>
      <c r="H449" s="176"/>
    </row>
    <row r="450" spans="1:8" s="98" customFormat="1" ht="49.5" customHeight="1">
      <c r="A450" s="106"/>
      <c r="B450" s="107"/>
      <c r="C450" s="108"/>
      <c r="D450" s="109"/>
      <c r="E450" s="110">
        <v>17000000</v>
      </c>
      <c r="F450" s="115" t="s">
        <v>360</v>
      </c>
      <c r="G450" s="115"/>
      <c r="H450" s="176"/>
    </row>
    <row r="451" spans="1:8" s="98" customFormat="1" ht="49.5" customHeight="1">
      <c r="A451" s="99"/>
      <c r="B451" s="100"/>
      <c r="C451" s="101" t="s">
        <v>361</v>
      </c>
      <c r="D451" s="102"/>
      <c r="E451" s="103">
        <v>34766904</v>
      </c>
      <c r="F451" s="104"/>
      <c r="G451" s="105"/>
      <c r="H451" s="176"/>
    </row>
    <row r="452" spans="1:8" s="98" customFormat="1" ht="49.5" customHeight="1">
      <c r="A452" s="106"/>
      <c r="B452" s="107"/>
      <c r="C452" s="108"/>
      <c r="D452" s="109"/>
      <c r="E452" s="110">
        <v>34766904</v>
      </c>
      <c r="F452" s="115" t="s">
        <v>362</v>
      </c>
      <c r="G452" s="115"/>
      <c r="H452" s="176"/>
    </row>
    <row r="453" spans="1:8" s="98" customFormat="1" ht="49.5" customHeight="1">
      <c r="A453" s="106"/>
      <c r="B453" s="107"/>
      <c r="C453" s="108"/>
      <c r="D453" s="109"/>
      <c r="E453" s="109"/>
      <c r="F453" s="115" t="s">
        <v>363</v>
      </c>
      <c r="G453" s="115"/>
      <c r="H453" s="176"/>
    </row>
    <row r="454" spans="1:8" s="98" customFormat="1" ht="49.5" customHeight="1">
      <c r="A454" s="99"/>
      <c r="B454" s="100"/>
      <c r="C454" s="101" t="s">
        <v>364</v>
      </c>
      <c r="D454" s="103">
        <v>2804400</v>
      </c>
      <c r="E454" s="102"/>
      <c r="F454" s="104"/>
      <c r="G454" s="105"/>
      <c r="H454" s="176"/>
    </row>
    <row r="455" spans="1:8" s="98" customFormat="1" ht="49.5" customHeight="1">
      <c r="A455" s="106"/>
      <c r="B455" s="107"/>
      <c r="C455" s="108"/>
      <c r="D455" s="110">
        <v>2804400</v>
      </c>
      <c r="E455" s="109"/>
      <c r="F455" s="115" t="s">
        <v>365</v>
      </c>
      <c r="G455" s="115"/>
      <c r="H455" s="176"/>
    </row>
    <row r="456" spans="1:8" s="98" customFormat="1" ht="49.5" customHeight="1">
      <c r="A456" s="99"/>
      <c r="B456" s="100"/>
      <c r="C456" s="101" t="s">
        <v>366</v>
      </c>
      <c r="D456" s="103">
        <v>1503100</v>
      </c>
      <c r="E456" s="102"/>
      <c r="F456" s="104"/>
      <c r="G456" s="105"/>
      <c r="H456" s="176"/>
    </row>
    <row r="457" spans="1:8" s="98" customFormat="1" ht="49.5" customHeight="1">
      <c r="A457" s="106"/>
      <c r="B457" s="107"/>
      <c r="C457" s="108"/>
      <c r="D457" s="110">
        <v>1503100</v>
      </c>
      <c r="E457" s="109"/>
      <c r="F457" s="115" t="s">
        <v>321</v>
      </c>
      <c r="G457" s="115"/>
      <c r="H457" s="176"/>
    </row>
    <row r="458" spans="1:8" s="98" customFormat="1" ht="49.5" customHeight="1">
      <c r="A458" s="99"/>
      <c r="B458" s="100"/>
      <c r="C458" s="101" t="s">
        <v>367</v>
      </c>
      <c r="D458" s="103">
        <v>40437</v>
      </c>
      <c r="E458" s="102"/>
      <c r="F458" s="104"/>
      <c r="G458" s="105"/>
      <c r="H458" s="176"/>
    </row>
    <row r="459" spans="1:8" s="98" customFormat="1" ht="49.5" customHeight="1">
      <c r="A459" s="106"/>
      <c r="B459" s="107"/>
      <c r="C459" s="108"/>
      <c r="D459" s="110">
        <v>40437</v>
      </c>
      <c r="E459" s="109"/>
      <c r="F459" s="115" t="s">
        <v>167</v>
      </c>
      <c r="G459" s="115"/>
      <c r="H459" s="176"/>
    </row>
    <row r="460" spans="1:8" s="98" customFormat="1" ht="49.5" customHeight="1">
      <c r="A460" s="99"/>
      <c r="B460" s="100"/>
      <c r="C460" s="101" t="s">
        <v>368</v>
      </c>
      <c r="D460" s="103">
        <v>124154</v>
      </c>
      <c r="E460" s="102"/>
      <c r="F460" s="104"/>
      <c r="G460" s="105"/>
      <c r="H460" s="176"/>
    </row>
    <row r="461" spans="1:8" s="98" customFormat="1" ht="49.5" customHeight="1">
      <c r="A461" s="106"/>
      <c r="B461" s="107"/>
      <c r="C461" s="108"/>
      <c r="D461" s="110">
        <v>124154</v>
      </c>
      <c r="E461" s="109"/>
      <c r="F461" s="115" t="s">
        <v>167</v>
      </c>
      <c r="G461" s="115"/>
      <c r="H461" s="176"/>
    </row>
    <row r="462" spans="1:8" s="98" customFormat="1" ht="49.5" customHeight="1">
      <c r="A462" s="99"/>
      <c r="B462" s="100"/>
      <c r="C462" s="101" t="s">
        <v>369</v>
      </c>
      <c r="D462" s="103">
        <v>4159</v>
      </c>
      <c r="E462" s="102"/>
      <c r="F462" s="104"/>
      <c r="G462" s="105"/>
      <c r="H462" s="176"/>
    </row>
    <row r="463" spans="1:8" s="98" customFormat="1" ht="49.5" customHeight="1">
      <c r="A463" s="106"/>
      <c r="B463" s="107"/>
      <c r="C463" s="108"/>
      <c r="D463" s="110">
        <v>4159</v>
      </c>
      <c r="E463" s="109"/>
      <c r="F463" s="115" t="s">
        <v>167</v>
      </c>
      <c r="G463" s="115"/>
      <c r="H463" s="176"/>
    </row>
    <row r="464" spans="1:8" s="98" customFormat="1" ht="49.5" customHeight="1">
      <c r="A464" s="99"/>
      <c r="B464" s="100"/>
      <c r="C464" s="101" t="s">
        <v>370</v>
      </c>
      <c r="D464" s="103">
        <v>2000</v>
      </c>
      <c r="E464" s="102"/>
      <c r="F464" s="104"/>
      <c r="G464" s="105"/>
      <c r="H464" s="176"/>
    </row>
    <row r="465" spans="1:8" s="98" customFormat="1" ht="49.5" customHeight="1">
      <c r="A465" s="106"/>
      <c r="B465" s="107"/>
      <c r="C465" s="108"/>
      <c r="D465" s="110">
        <v>2000</v>
      </c>
      <c r="E465" s="109"/>
      <c r="F465" s="115" t="s">
        <v>167</v>
      </c>
      <c r="G465" s="115"/>
      <c r="H465" s="176"/>
    </row>
    <row r="466" spans="1:8" s="98" customFormat="1" ht="49.5" customHeight="1">
      <c r="A466" s="99"/>
      <c r="B466" s="100"/>
      <c r="C466" s="101" t="s">
        <v>371</v>
      </c>
      <c r="D466" s="102"/>
      <c r="E466" s="103">
        <v>24330411</v>
      </c>
      <c r="F466" s="104"/>
      <c r="G466" s="105"/>
      <c r="H466" s="176"/>
    </row>
    <row r="467" spans="1:8" s="98" customFormat="1" ht="49.5" customHeight="1">
      <c r="A467" s="106"/>
      <c r="B467" s="107"/>
      <c r="C467" s="108"/>
      <c r="D467" s="109"/>
      <c r="E467" s="110">
        <v>22736345</v>
      </c>
      <c r="F467" s="115" t="s">
        <v>323</v>
      </c>
      <c r="G467" s="115"/>
      <c r="H467" s="176"/>
    </row>
    <row r="468" spans="1:8" s="98" customFormat="1" ht="49.5" customHeight="1">
      <c r="A468" s="106"/>
      <c r="B468" s="107"/>
      <c r="C468" s="108"/>
      <c r="D468" s="109"/>
      <c r="E468" s="110">
        <v>1594066</v>
      </c>
      <c r="F468" s="115" t="s">
        <v>372</v>
      </c>
      <c r="G468" s="115"/>
      <c r="H468" s="176"/>
    </row>
    <row r="469" spans="1:8" s="98" customFormat="1" ht="49.5" customHeight="1">
      <c r="A469" s="99"/>
      <c r="B469" s="100"/>
      <c r="C469" s="101" t="s">
        <v>373</v>
      </c>
      <c r="D469" s="102"/>
      <c r="E469" s="103">
        <v>11888758</v>
      </c>
      <c r="F469" s="104"/>
      <c r="G469" s="105"/>
      <c r="H469" s="176"/>
    </row>
    <row r="470" spans="1:8" s="98" customFormat="1" ht="49.5" customHeight="1">
      <c r="A470" s="106"/>
      <c r="B470" s="107"/>
      <c r="C470" s="108"/>
      <c r="D470" s="109"/>
      <c r="E470" s="110">
        <v>11888758</v>
      </c>
      <c r="F470" s="115" t="s">
        <v>325</v>
      </c>
      <c r="G470" s="115"/>
      <c r="H470" s="176"/>
    </row>
    <row r="471" spans="1:8" s="98" customFormat="1" ht="49.5" customHeight="1">
      <c r="A471" s="99"/>
      <c r="B471" s="100"/>
      <c r="C471" s="101" t="s">
        <v>374</v>
      </c>
      <c r="D471" s="102"/>
      <c r="E471" s="103">
        <v>891282</v>
      </c>
      <c r="F471" s="104"/>
      <c r="G471" s="105"/>
      <c r="H471" s="176"/>
    </row>
    <row r="472" spans="1:8" s="98" customFormat="1" ht="49.5" customHeight="1">
      <c r="A472" s="106"/>
      <c r="B472" s="107"/>
      <c r="C472" s="108"/>
      <c r="D472" s="109"/>
      <c r="E472" s="110">
        <v>271875</v>
      </c>
      <c r="F472" s="115" t="s">
        <v>375</v>
      </c>
      <c r="G472" s="115"/>
      <c r="H472" s="176"/>
    </row>
    <row r="473" spans="1:8" s="98" customFormat="1" ht="49.5" customHeight="1">
      <c r="A473" s="106"/>
      <c r="B473" s="107"/>
      <c r="C473" s="108"/>
      <c r="D473" s="109"/>
      <c r="E473" s="110">
        <v>619407</v>
      </c>
      <c r="F473" s="115" t="s">
        <v>327</v>
      </c>
      <c r="G473" s="115"/>
      <c r="H473" s="176"/>
    </row>
    <row r="474" spans="1:8" s="98" customFormat="1" ht="49.5" customHeight="1">
      <c r="A474" s="99"/>
      <c r="B474" s="100"/>
      <c r="C474" s="101" t="s">
        <v>376</v>
      </c>
      <c r="D474" s="102"/>
      <c r="E474" s="103">
        <v>5021775</v>
      </c>
      <c r="F474" s="104"/>
      <c r="G474" s="105"/>
      <c r="H474" s="176"/>
    </row>
    <row r="475" spans="1:8" s="98" customFormat="1" ht="49.5" customHeight="1">
      <c r="A475" s="106"/>
      <c r="B475" s="107"/>
      <c r="C475" s="108"/>
      <c r="D475" s="109"/>
      <c r="E475" s="110">
        <v>1481627</v>
      </c>
      <c r="F475" s="115" t="s">
        <v>377</v>
      </c>
      <c r="G475" s="115"/>
      <c r="H475" s="176"/>
    </row>
    <row r="476" spans="1:8" s="98" customFormat="1" ht="49.5" customHeight="1">
      <c r="A476" s="106"/>
      <c r="B476" s="107"/>
      <c r="C476" s="108"/>
      <c r="D476" s="109"/>
      <c r="E476" s="110">
        <v>3540148</v>
      </c>
      <c r="F476" s="115" t="s">
        <v>378</v>
      </c>
      <c r="G476" s="115"/>
      <c r="H476" s="176"/>
    </row>
    <row r="477" spans="1:8" s="98" customFormat="1" ht="49.5" customHeight="1">
      <c r="A477" s="117" t="s">
        <v>379</v>
      </c>
      <c r="B477" s="117"/>
      <c r="C477" s="117"/>
      <c r="D477" s="95">
        <v>6074900</v>
      </c>
      <c r="E477" s="95">
        <v>120462347</v>
      </c>
      <c r="F477" s="96"/>
      <c r="G477" s="97"/>
      <c r="H477" s="176"/>
    </row>
    <row r="478" spans="1:8" s="98" customFormat="1" ht="49.5" customHeight="1">
      <c r="A478" s="99"/>
      <c r="B478" s="100"/>
      <c r="C478" s="101" t="s">
        <v>380</v>
      </c>
      <c r="D478" s="102"/>
      <c r="E478" s="103">
        <v>-216356</v>
      </c>
      <c r="F478" s="104"/>
      <c r="G478" s="105"/>
      <c r="H478" s="176"/>
    </row>
    <row r="479" spans="1:8" s="98" customFormat="1" ht="49.5" customHeight="1">
      <c r="A479" s="106"/>
      <c r="B479" s="107"/>
      <c r="C479" s="108"/>
      <c r="D479" s="109"/>
      <c r="E479" s="110">
        <v>-3616356</v>
      </c>
      <c r="F479" s="115" t="s">
        <v>559</v>
      </c>
      <c r="G479" s="115"/>
      <c r="H479" s="176"/>
    </row>
    <row r="480" spans="1:8" s="98" customFormat="1" ht="49.5" customHeight="1">
      <c r="A480" s="106"/>
      <c r="B480" s="107"/>
      <c r="C480" s="108"/>
      <c r="D480" s="109"/>
      <c r="E480" s="110">
        <v>3400000</v>
      </c>
      <c r="F480" s="115" t="s">
        <v>556</v>
      </c>
      <c r="G480" s="115"/>
      <c r="H480" s="176"/>
    </row>
    <row r="481" spans="1:8" s="98" customFormat="1" ht="49.5" customHeight="1">
      <c r="A481" s="99"/>
      <c r="B481" s="100"/>
      <c r="C481" s="101" t="s">
        <v>381</v>
      </c>
      <c r="D481" s="102"/>
      <c r="E481" s="103">
        <v>28600000</v>
      </c>
      <c r="F481" s="104"/>
      <c r="G481" s="105"/>
      <c r="H481" s="176"/>
    </row>
    <row r="482" spans="1:8" s="98" customFormat="1" ht="49.5" customHeight="1">
      <c r="A482" s="106"/>
      <c r="B482" s="107"/>
      <c r="C482" s="108"/>
      <c r="D482" s="109"/>
      <c r="E482" s="110">
        <v>26000000</v>
      </c>
      <c r="F482" s="115" t="s">
        <v>312</v>
      </c>
      <c r="G482" s="115"/>
      <c r="H482" s="176"/>
    </row>
    <row r="483" spans="1:8" s="98" customFormat="1" ht="49.5" customHeight="1">
      <c r="A483" s="106"/>
      <c r="B483" s="107"/>
      <c r="C483" s="108"/>
      <c r="D483" s="109"/>
      <c r="E483" s="110">
        <v>1100000</v>
      </c>
      <c r="F483" s="115" t="s">
        <v>382</v>
      </c>
      <c r="G483" s="115"/>
      <c r="H483" s="176"/>
    </row>
    <row r="484" spans="1:8" s="98" customFormat="1" ht="49.5" customHeight="1">
      <c r="A484" s="106"/>
      <c r="B484" s="107"/>
      <c r="C484" s="108"/>
      <c r="D484" s="109"/>
      <c r="E484" s="110">
        <v>1500000</v>
      </c>
      <c r="F484" s="115" t="s">
        <v>383</v>
      </c>
      <c r="G484" s="115"/>
      <c r="H484" s="176"/>
    </row>
    <row r="485" spans="1:8" s="98" customFormat="1" ht="49.5" customHeight="1">
      <c r="A485" s="99"/>
      <c r="B485" s="100"/>
      <c r="C485" s="101" t="s">
        <v>384</v>
      </c>
      <c r="D485" s="102"/>
      <c r="E485" s="103">
        <v>32099666</v>
      </c>
      <c r="F485" s="104"/>
      <c r="G485" s="105"/>
      <c r="H485" s="176"/>
    </row>
    <row r="486" spans="1:8" s="98" customFormat="1" ht="49.5" customHeight="1">
      <c r="A486" s="106"/>
      <c r="B486" s="107"/>
      <c r="C486" s="108"/>
      <c r="D486" s="109"/>
      <c r="E486" s="110">
        <v>27699732</v>
      </c>
      <c r="F486" s="115" t="s">
        <v>314</v>
      </c>
      <c r="G486" s="115"/>
      <c r="H486" s="176"/>
    </row>
    <row r="487" spans="1:8" s="98" customFormat="1" ht="49.5" customHeight="1">
      <c r="A487" s="106"/>
      <c r="B487" s="107"/>
      <c r="C487" s="108"/>
      <c r="D487" s="109"/>
      <c r="E487" s="110">
        <v>1449998</v>
      </c>
      <c r="F487" s="115" t="s">
        <v>385</v>
      </c>
      <c r="G487" s="115"/>
      <c r="H487" s="176"/>
    </row>
    <row r="488" spans="1:8" s="98" customFormat="1" ht="49.5" customHeight="1">
      <c r="A488" s="106"/>
      <c r="B488" s="107"/>
      <c r="C488" s="108"/>
      <c r="D488" s="109"/>
      <c r="E488" s="110">
        <v>1449936</v>
      </c>
      <c r="F488" s="115" t="s">
        <v>386</v>
      </c>
      <c r="G488" s="115"/>
      <c r="H488" s="176"/>
    </row>
    <row r="489" spans="1:8" s="98" customFormat="1" ht="49.5" customHeight="1">
      <c r="A489" s="106"/>
      <c r="B489" s="107"/>
      <c r="C489" s="108"/>
      <c r="D489" s="109"/>
      <c r="E489" s="110">
        <v>1500000</v>
      </c>
      <c r="F489" s="115" t="s">
        <v>387</v>
      </c>
      <c r="G489" s="115"/>
      <c r="H489" s="176"/>
    </row>
    <row r="490" spans="1:8" s="98" customFormat="1" ht="49.5" customHeight="1">
      <c r="A490" s="106"/>
      <c r="B490" s="107"/>
      <c r="C490" s="108"/>
      <c r="D490" s="109"/>
      <c r="E490" s="109"/>
      <c r="F490" s="115" t="s">
        <v>388</v>
      </c>
      <c r="G490" s="115"/>
      <c r="H490" s="176"/>
    </row>
    <row r="491" spans="1:8" s="98" customFormat="1" ht="49.5" customHeight="1">
      <c r="A491" s="99"/>
      <c r="B491" s="100"/>
      <c r="C491" s="101" t="s">
        <v>389</v>
      </c>
      <c r="D491" s="102"/>
      <c r="E491" s="103">
        <v>1500000</v>
      </c>
      <c r="F491" s="104"/>
      <c r="G491" s="105"/>
      <c r="H491" s="176"/>
    </row>
    <row r="492" spans="1:8" s="98" customFormat="1" ht="49.5" customHeight="1">
      <c r="A492" s="106"/>
      <c r="B492" s="107"/>
      <c r="C492" s="108"/>
      <c r="D492" s="109"/>
      <c r="E492" s="110">
        <v>1500000</v>
      </c>
      <c r="F492" s="115" t="s">
        <v>390</v>
      </c>
      <c r="G492" s="115"/>
      <c r="H492" s="176"/>
    </row>
    <row r="493" spans="1:8" s="98" customFormat="1" ht="49.5" customHeight="1">
      <c r="A493" s="99"/>
      <c r="B493" s="100"/>
      <c r="C493" s="101" t="s">
        <v>391</v>
      </c>
      <c r="D493" s="103">
        <v>500000</v>
      </c>
      <c r="E493" s="102"/>
      <c r="F493" s="104"/>
      <c r="G493" s="105"/>
      <c r="H493" s="176"/>
    </row>
    <row r="494" spans="1:8" s="98" customFormat="1" ht="49.5" customHeight="1">
      <c r="A494" s="106"/>
      <c r="B494" s="107"/>
      <c r="C494" s="108"/>
      <c r="D494" s="110">
        <v>500000</v>
      </c>
      <c r="E494" s="109"/>
      <c r="F494" s="115" t="s">
        <v>392</v>
      </c>
      <c r="G494" s="115"/>
      <c r="H494" s="176"/>
    </row>
    <row r="495" spans="1:8" s="98" customFormat="1" ht="49.5" customHeight="1">
      <c r="A495" s="99"/>
      <c r="B495" s="100"/>
      <c r="C495" s="101" t="s">
        <v>393</v>
      </c>
      <c r="D495" s="103">
        <v>2758900</v>
      </c>
      <c r="E495" s="102"/>
      <c r="F495" s="104"/>
      <c r="G495" s="105"/>
      <c r="H495" s="176"/>
    </row>
    <row r="496" spans="1:8" s="98" customFormat="1" ht="49.5" customHeight="1">
      <c r="A496" s="106"/>
      <c r="B496" s="107"/>
      <c r="C496" s="108"/>
      <c r="D496" s="110">
        <v>2758900</v>
      </c>
      <c r="E496" s="109"/>
      <c r="F496" s="115" t="s">
        <v>365</v>
      </c>
      <c r="G496" s="115"/>
      <c r="H496" s="176"/>
    </row>
    <row r="497" spans="1:8" s="98" customFormat="1" ht="49.5" customHeight="1">
      <c r="A497" s="99"/>
      <c r="B497" s="100"/>
      <c r="C497" s="101" t="s">
        <v>394</v>
      </c>
      <c r="D497" s="103">
        <v>2791400</v>
      </c>
      <c r="E497" s="102"/>
      <c r="F497" s="104"/>
      <c r="G497" s="105"/>
      <c r="H497" s="176"/>
    </row>
    <row r="498" spans="1:8" s="98" customFormat="1" ht="49.5" customHeight="1">
      <c r="A498" s="106"/>
      <c r="B498" s="107"/>
      <c r="C498" s="108"/>
      <c r="D498" s="110">
        <v>2791400</v>
      </c>
      <c r="E498" s="109"/>
      <c r="F498" s="115" t="s">
        <v>321</v>
      </c>
      <c r="G498" s="115"/>
      <c r="H498" s="176"/>
    </row>
    <row r="499" spans="1:8" s="98" customFormat="1" ht="49.5" customHeight="1">
      <c r="A499" s="99"/>
      <c r="B499" s="100"/>
      <c r="C499" s="101" t="s">
        <v>395</v>
      </c>
      <c r="D499" s="102"/>
      <c r="E499" s="103">
        <v>7000000</v>
      </c>
      <c r="F499" s="104"/>
      <c r="G499" s="105"/>
      <c r="H499" s="176"/>
    </row>
    <row r="500" spans="1:8" s="98" customFormat="1" ht="49.5" customHeight="1">
      <c r="A500" s="106"/>
      <c r="B500" s="107"/>
      <c r="C500" s="108"/>
      <c r="D500" s="109"/>
      <c r="E500" s="110">
        <v>7000000</v>
      </c>
      <c r="F500" s="115" t="s">
        <v>396</v>
      </c>
      <c r="G500" s="115"/>
      <c r="H500" s="176"/>
    </row>
    <row r="501" spans="1:8" s="98" customFormat="1" ht="49.5" customHeight="1">
      <c r="A501" s="99"/>
      <c r="B501" s="100"/>
      <c r="C501" s="101" t="s">
        <v>397</v>
      </c>
      <c r="D501" s="103">
        <v>24600</v>
      </c>
      <c r="E501" s="102"/>
      <c r="F501" s="104"/>
      <c r="G501" s="105"/>
      <c r="H501" s="176"/>
    </row>
    <row r="502" spans="1:8" s="98" customFormat="1" ht="49.5" customHeight="1">
      <c r="A502" s="106"/>
      <c r="B502" s="107"/>
      <c r="C502" s="108"/>
      <c r="D502" s="110">
        <v>24600</v>
      </c>
      <c r="E502" s="109"/>
      <c r="F502" s="115" t="s">
        <v>398</v>
      </c>
      <c r="G502" s="115"/>
      <c r="H502" s="176"/>
    </row>
    <row r="503" spans="1:8" s="98" customFormat="1" ht="49.5" customHeight="1">
      <c r="A503" s="99"/>
      <c r="B503" s="100"/>
      <c r="C503" s="101" t="s">
        <v>399</v>
      </c>
      <c r="D503" s="102"/>
      <c r="E503" s="103">
        <v>30322821</v>
      </c>
      <c r="F503" s="104"/>
      <c r="G503" s="105"/>
      <c r="H503" s="176"/>
    </row>
    <row r="504" spans="1:8" s="98" customFormat="1" ht="49.5" customHeight="1">
      <c r="A504" s="106"/>
      <c r="B504" s="107"/>
      <c r="C504" s="108"/>
      <c r="D504" s="109"/>
      <c r="E504" s="110">
        <v>30322821</v>
      </c>
      <c r="F504" s="115" t="s">
        <v>323</v>
      </c>
      <c r="G504" s="115"/>
      <c r="H504" s="176"/>
    </row>
    <row r="505" spans="1:8" s="98" customFormat="1" ht="49.5" customHeight="1">
      <c r="A505" s="99"/>
      <c r="B505" s="100"/>
      <c r="C505" s="101" t="s">
        <v>400</v>
      </c>
      <c r="D505" s="102"/>
      <c r="E505" s="103">
        <v>5125144</v>
      </c>
      <c r="F505" s="104"/>
      <c r="G505" s="105"/>
      <c r="H505" s="176"/>
    </row>
    <row r="506" spans="1:8" s="98" customFormat="1" ht="49.5" customHeight="1">
      <c r="A506" s="106"/>
      <c r="B506" s="107"/>
      <c r="C506" s="108"/>
      <c r="D506" s="109"/>
      <c r="E506" s="110">
        <v>3477000</v>
      </c>
      <c r="F506" s="115" t="s">
        <v>325</v>
      </c>
      <c r="G506" s="115"/>
      <c r="H506" s="176"/>
    </row>
    <row r="507" spans="1:8" s="98" customFormat="1" ht="49.5" customHeight="1">
      <c r="A507" s="106"/>
      <c r="B507" s="107"/>
      <c r="C507" s="108"/>
      <c r="D507" s="109"/>
      <c r="E507" s="110">
        <v>1648144</v>
      </c>
      <c r="F507" s="115" t="s">
        <v>401</v>
      </c>
      <c r="G507" s="115"/>
      <c r="H507" s="176"/>
    </row>
    <row r="508" spans="1:8" s="98" customFormat="1" ht="49.5" customHeight="1">
      <c r="A508" s="99"/>
      <c r="B508" s="100"/>
      <c r="C508" s="101" t="s">
        <v>402</v>
      </c>
      <c r="D508" s="102"/>
      <c r="E508" s="103">
        <v>4598721</v>
      </c>
      <c r="F508" s="104"/>
      <c r="G508" s="105"/>
      <c r="H508" s="176"/>
    </row>
    <row r="509" spans="1:8" s="98" customFormat="1" ht="49.5" customHeight="1">
      <c r="A509" s="106"/>
      <c r="B509" s="107"/>
      <c r="C509" s="108"/>
      <c r="D509" s="109"/>
      <c r="E509" s="110">
        <v>1968212</v>
      </c>
      <c r="F509" s="115" t="s">
        <v>403</v>
      </c>
      <c r="G509" s="115"/>
      <c r="H509" s="176"/>
    </row>
    <row r="510" spans="1:8" s="98" customFormat="1" ht="49.5" customHeight="1">
      <c r="A510" s="106"/>
      <c r="B510" s="107"/>
      <c r="C510" s="108"/>
      <c r="D510" s="109"/>
      <c r="E510" s="110">
        <v>2630509</v>
      </c>
      <c r="F510" s="115" t="s">
        <v>327</v>
      </c>
      <c r="G510" s="115"/>
      <c r="H510" s="176"/>
    </row>
    <row r="511" spans="1:8" s="98" customFormat="1" ht="49.5" customHeight="1">
      <c r="A511" s="99"/>
      <c r="B511" s="100"/>
      <c r="C511" s="101" t="s">
        <v>404</v>
      </c>
      <c r="D511" s="102"/>
      <c r="E511" s="103">
        <v>11432351</v>
      </c>
      <c r="F511" s="104"/>
      <c r="G511" s="105"/>
      <c r="H511" s="176"/>
    </row>
    <row r="512" spans="1:8" s="98" customFormat="1" ht="49.5" customHeight="1">
      <c r="A512" s="106"/>
      <c r="B512" s="107"/>
      <c r="C512" s="108"/>
      <c r="D512" s="109"/>
      <c r="E512" s="110">
        <v>8491329</v>
      </c>
      <c r="F512" s="115" t="s">
        <v>405</v>
      </c>
      <c r="G512" s="115"/>
      <c r="H512" s="176"/>
    </row>
    <row r="513" spans="1:8" s="98" customFormat="1" ht="49.5" customHeight="1">
      <c r="A513" s="106"/>
      <c r="B513" s="107"/>
      <c r="C513" s="108"/>
      <c r="D513" s="109"/>
      <c r="E513" s="110">
        <v>2941022</v>
      </c>
      <c r="F513" s="115" t="s">
        <v>406</v>
      </c>
      <c r="G513" s="115"/>
      <c r="H513" s="176"/>
    </row>
    <row r="514" spans="1:8" s="98" customFormat="1" ht="49.5" customHeight="1">
      <c r="A514" s="117" t="s">
        <v>407</v>
      </c>
      <c r="B514" s="117"/>
      <c r="C514" s="117"/>
      <c r="D514" s="95">
        <v>8707140</v>
      </c>
      <c r="E514" s="95">
        <v>354386909</v>
      </c>
      <c r="F514" s="96"/>
      <c r="G514" s="97"/>
      <c r="H514" s="176"/>
    </row>
    <row r="515" spans="1:8" s="98" customFormat="1" ht="49.5" customHeight="1">
      <c r="A515" s="99"/>
      <c r="B515" s="100"/>
      <c r="C515" s="101" t="s">
        <v>408</v>
      </c>
      <c r="D515" s="103">
        <v>2117600</v>
      </c>
      <c r="E515" s="103">
        <v>4298000</v>
      </c>
      <c r="F515" s="104"/>
      <c r="G515" s="105"/>
      <c r="H515" s="176"/>
    </row>
    <row r="516" spans="1:8" s="98" customFormat="1" ht="49.5" customHeight="1">
      <c r="A516" s="106"/>
      <c r="B516" s="107"/>
      <c r="C516" s="108"/>
      <c r="D516" s="110">
        <v>905100</v>
      </c>
      <c r="E516" s="109"/>
      <c r="F516" s="115" t="s">
        <v>409</v>
      </c>
      <c r="G516" s="115"/>
      <c r="H516" s="176"/>
    </row>
    <row r="517" spans="1:8" s="98" customFormat="1" ht="49.5" customHeight="1">
      <c r="A517" s="106"/>
      <c r="B517" s="107"/>
      <c r="C517" s="108"/>
      <c r="D517" s="110">
        <v>1212500</v>
      </c>
      <c r="E517" s="110">
        <v>4298000</v>
      </c>
      <c r="F517" s="115" t="s">
        <v>556</v>
      </c>
      <c r="G517" s="115"/>
      <c r="H517" s="176"/>
    </row>
    <row r="518" spans="1:8" s="98" customFormat="1" ht="49.5" customHeight="1">
      <c r="A518" s="99"/>
      <c r="B518" s="100"/>
      <c r="C518" s="101" t="s">
        <v>410</v>
      </c>
      <c r="D518" s="102"/>
      <c r="E518" s="103">
        <v>14500000</v>
      </c>
      <c r="F518" s="104"/>
      <c r="G518" s="105"/>
      <c r="H518" s="176"/>
    </row>
    <row r="519" spans="1:8" s="98" customFormat="1" ht="49.5" customHeight="1">
      <c r="A519" s="106"/>
      <c r="B519" s="107"/>
      <c r="C519" s="108"/>
      <c r="D519" s="109"/>
      <c r="E519" s="110">
        <v>14500000</v>
      </c>
      <c r="F519" s="115" t="s">
        <v>312</v>
      </c>
      <c r="G519" s="115"/>
      <c r="H519" s="176"/>
    </row>
    <row r="520" spans="1:8" s="98" customFormat="1" ht="49.5" customHeight="1">
      <c r="A520" s="99"/>
      <c r="B520" s="100"/>
      <c r="C520" s="101" t="s">
        <v>411</v>
      </c>
      <c r="D520" s="102"/>
      <c r="E520" s="103">
        <v>45337930</v>
      </c>
      <c r="F520" s="104"/>
      <c r="G520" s="105"/>
      <c r="H520" s="176"/>
    </row>
    <row r="521" spans="1:8" s="98" customFormat="1" ht="49.5" customHeight="1">
      <c r="A521" s="106"/>
      <c r="B521" s="107"/>
      <c r="C521" s="108"/>
      <c r="D521" s="109"/>
      <c r="E521" s="110">
        <v>43337930</v>
      </c>
      <c r="F521" s="115" t="s">
        <v>314</v>
      </c>
      <c r="G521" s="115"/>
      <c r="H521" s="176"/>
    </row>
    <row r="522" spans="1:8" s="98" customFormat="1" ht="49.5" customHeight="1">
      <c r="A522" s="106"/>
      <c r="B522" s="107"/>
      <c r="C522" s="108"/>
      <c r="D522" s="109"/>
      <c r="E522" s="110">
        <v>2000000</v>
      </c>
      <c r="F522" s="115" t="s">
        <v>412</v>
      </c>
      <c r="G522" s="115"/>
      <c r="H522" s="176"/>
    </row>
    <row r="523" spans="1:8" s="98" customFormat="1" ht="49.5" customHeight="1">
      <c r="A523" s="99"/>
      <c r="B523" s="100"/>
      <c r="C523" s="101" t="s">
        <v>413</v>
      </c>
      <c r="D523" s="103">
        <v>2460670</v>
      </c>
      <c r="E523" s="103">
        <v>2000000</v>
      </c>
      <c r="F523" s="104"/>
      <c r="G523" s="105"/>
      <c r="H523" s="176"/>
    </row>
    <row r="524" spans="1:8" s="98" customFormat="1" ht="49.5" customHeight="1">
      <c r="A524" s="106"/>
      <c r="B524" s="107"/>
      <c r="C524" s="108"/>
      <c r="D524" s="109"/>
      <c r="E524" s="110">
        <v>2000000</v>
      </c>
      <c r="F524" s="115" t="s">
        <v>317</v>
      </c>
      <c r="G524" s="115"/>
      <c r="H524" s="176"/>
    </row>
    <row r="525" spans="1:8" s="98" customFormat="1" ht="49.5" customHeight="1">
      <c r="A525" s="106"/>
      <c r="B525" s="107"/>
      <c r="C525" s="108"/>
      <c r="D525" s="110">
        <v>2460670</v>
      </c>
      <c r="E525" s="109"/>
      <c r="F525" s="115" t="s">
        <v>414</v>
      </c>
      <c r="G525" s="115"/>
      <c r="H525" s="176"/>
    </row>
    <row r="526" spans="1:8" s="98" customFormat="1" ht="49.5" customHeight="1">
      <c r="A526" s="99"/>
      <c r="B526" s="100"/>
      <c r="C526" s="101" t="s">
        <v>415</v>
      </c>
      <c r="D526" s="102"/>
      <c r="E526" s="103">
        <v>5000000</v>
      </c>
      <c r="F526" s="104"/>
      <c r="G526" s="105"/>
      <c r="H526" s="176"/>
    </row>
    <row r="527" spans="1:8" s="98" customFormat="1" ht="49.5" customHeight="1">
      <c r="A527" s="106"/>
      <c r="B527" s="107"/>
      <c r="C527" s="108"/>
      <c r="D527" s="109"/>
      <c r="E527" s="110">
        <v>5000000</v>
      </c>
      <c r="F527" s="115" t="s">
        <v>319</v>
      </c>
      <c r="G527" s="115"/>
      <c r="H527" s="176"/>
    </row>
    <row r="528" spans="1:8" s="98" customFormat="1" ht="49.5" customHeight="1">
      <c r="A528" s="99"/>
      <c r="B528" s="100"/>
      <c r="C528" s="101" t="s">
        <v>416</v>
      </c>
      <c r="D528" s="103">
        <v>2296770</v>
      </c>
      <c r="E528" s="102"/>
      <c r="F528" s="104"/>
      <c r="G528" s="105"/>
      <c r="H528" s="176"/>
    </row>
    <row r="529" spans="1:8" s="98" customFormat="1" ht="49.5" customHeight="1">
      <c r="A529" s="106"/>
      <c r="B529" s="107"/>
      <c r="C529" s="108"/>
      <c r="D529" s="110">
        <v>2296770</v>
      </c>
      <c r="E529" s="109"/>
      <c r="F529" s="115" t="s">
        <v>365</v>
      </c>
      <c r="G529" s="115"/>
      <c r="H529" s="176"/>
    </row>
    <row r="530" spans="1:8" s="98" customFormat="1" ht="49.5" customHeight="1">
      <c r="A530" s="99"/>
      <c r="B530" s="100"/>
      <c r="C530" s="101" t="s">
        <v>417</v>
      </c>
      <c r="D530" s="103">
        <v>1676100</v>
      </c>
      <c r="E530" s="102"/>
      <c r="F530" s="104"/>
      <c r="G530" s="105"/>
      <c r="H530" s="176"/>
    </row>
    <row r="531" spans="1:8" s="98" customFormat="1" ht="49.5" customHeight="1">
      <c r="A531" s="106"/>
      <c r="B531" s="107"/>
      <c r="C531" s="108"/>
      <c r="D531" s="110">
        <v>1676100</v>
      </c>
      <c r="E531" s="109"/>
      <c r="F531" s="115" t="s">
        <v>321</v>
      </c>
      <c r="G531" s="115"/>
      <c r="H531" s="176"/>
    </row>
    <row r="532" spans="1:8" s="98" customFormat="1" ht="49.5" customHeight="1">
      <c r="A532" s="99"/>
      <c r="B532" s="100"/>
      <c r="C532" s="101" t="s">
        <v>418</v>
      </c>
      <c r="D532" s="102"/>
      <c r="E532" s="103">
        <v>4500000</v>
      </c>
      <c r="F532" s="104"/>
      <c r="G532" s="105"/>
      <c r="H532" s="176"/>
    </row>
    <row r="533" spans="1:8" s="98" customFormat="1" ht="49.5" customHeight="1">
      <c r="A533" s="106"/>
      <c r="B533" s="107"/>
      <c r="C533" s="108"/>
      <c r="D533" s="109"/>
      <c r="E533" s="110">
        <v>4500000</v>
      </c>
      <c r="F533" s="115" t="s">
        <v>419</v>
      </c>
      <c r="G533" s="115"/>
      <c r="H533" s="176"/>
    </row>
    <row r="534" spans="1:8" s="98" customFormat="1" ht="49.5" customHeight="1">
      <c r="A534" s="99"/>
      <c r="B534" s="100"/>
      <c r="C534" s="101" t="s">
        <v>420</v>
      </c>
      <c r="D534" s="103">
        <v>156000</v>
      </c>
      <c r="E534" s="102"/>
      <c r="F534" s="104"/>
      <c r="G534" s="105"/>
      <c r="H534" s="176"/>
    </row>
    <row r="535" spans="1:8" s="98" customFormat="1" ht="49.5" customHeight="1">
      <c r="A535" s="106"/>
      <c r="B535" s="107"/>
      <c r="C535" s="108"/>
      <c r="D535" s="110">
        <v>156000</v>
      </c>
      <c r="E535" s="109"/>
      <c r="F535" s="115" t="s">
        <v>421</v>
      </c>
      <c r="G535" s="115"/>
      <c r="H535" s="176"/>
    </row>
    <row r="536" spans="1:8" s="98" customFormat="1" ht="49.5" customHeight="1">
      <c r="A536" s="99"/>
      <c r="B536" s="100"/>
      <c r="C536" s="101" t="s">
        <v>422</v>
      </c>
      <c r="D536" s="102"/>
      <c r="E536" s="103">
        <v>21502892</v>
      </c>
      <c r="F536" s="104"/>
      <c r="G536" s="105"/>
      <c r="H536" s="176"/>
    </row>
    <row r="537" spans="1:8" s="98" customFormat="1" ht="49.5" customHeight="1">
      <c r="A537" s="106"/>
      <c r="B537" s="107"/>
      <c r="C537" s="108"/>
      <c r="D537" s="109"/>
      <c r="E537" s="110">
        <v>21502892</v>
      </c>
      <c r="F537" s="115" t="s">
        <v>423</v>
      </c>
      <c r="G537" s="115"/>
      <c r="H537" s="176"/>
    </row>
    <row r="538" spans="1:8" s="98" customFormat="1" ht="49.5" customHeight="1">
      <c r="A538" s="99"/>
      <c r="B538" s="100"/>
      <c r="C538" s="101" t="s">
        <v>424</v>
      </c>
      <c r="D538" s="102"/>
      <c r="E538" s="103">
        <v>24248454</v>
      </c>
      <c r="F538" s="104"/>
      <c r="G538" s="105"/>
      <c r="H538" s="176"/>
    </row>
    <row r="539" spans="1:8" s="98" customFormat="1" ht="49.5" customHeight="1">
      <c r="A539" s="106"/>
      <c r="B539" s="107"/>
      <c r="C539" s="108"/>
      <c r="D539" s="109"/>
      <c r="E539" s="110">
        <v>24248454</v>
      </c>
      <c r="F539" s="115" t="s">
        <v>323</v>
      </c>
      <c r="G539" s="115"/>
      <c r="H539" s="176"/>
    </row>
    <row r="540" spans="1:8" s="98" customFormat="1" ht="49.5" customHeight="1">
      <c r="A540" s="99"/>
      <c r="B540" s="100"/>
      <c r="C540" s="101" t="s">
        <v>425</v>
      </c>
      <c r="D540" s="102"/>
      <c r="E540" s="103">
        <v>5747500</v>
      </c>
      <c r="F540" s="104"/>
      <c r="G540" s="105"/>
      <c r="H540" s="176"/>
    </row>
    <row r="541" spans="1:8" s="98" customFormat="1" ht="49.5" customHeight="1">
      <c r="A541" s="106"/>
      <c r="B541" s="107"/>
      <c r="C541" s="108"/>
      <c r="D541" s="109"/>
      <c r="E541" s="110">
        <v>5747500</v>
      </c>
      <c r="F541" s="115" t="s">
        <v>325</v>
      </c>
      <c r="G541" s="115"/>
      <c r="H541" s="176"/>
    </row>
    <row r="542" spans="1:8" s="98" customFormat="1" ht="49.5" customHeight="1">
      <c r="A542" s="99"/>
      <c r="B542" s="100"/>
      <c r="C542" s="101" t="s">
        <v>426</v>
      </c>
      <c r="D542" s="102"/>
      <c r="E542" s="103">
        <v>598250</v>
      </c>
      <c r="F542" s="104"/>
      <c r="G542" s="105"/>
      <c r="H542" s="176"/>
    </row>
    <row r="543" spans="1:8" s="98" customFormat="1" ht="49.5" customHeight="1">
      <c r="A543" s="106"/>
      <c r="B543" s="107"/>
      <c r="C543" s="108"/>
      <c r="D543" s="109"/>
      <c r="E543" s="110">
        <v>598250</v>
      </c>
      <c r="F543" s="115" t="s">
        <v>327</v>
      </c>
      <c r="G543" s="115"/>
      <c r="H543" s="176"/>
    </row>
    <row r="544" spans="1:8" s="98" customFormat="1" ht="49.5" customHeight="1">
      <c r="A544" s="99"/>
      <c r="B544" s="100"/>
      <c r="C544" s="101" t="s">
        <v>592</v>
      </c>
      <c r="D544" s="102"/>
      <c r="E544" s="103">
        <v>87373418</v>
      </c>
      <c r="F544" s="104"/>
      <c r="G544" s="105"/>
      <c r="H544" s="176"/>
    </row>
    <row r="545" spans="1:8" s="98" customFormat="1" ht="49.5" customHeight="1">
      <c r="A545" s="106"/>
      <c r="B545" s="107"/>
      <c r="C545" s="108"/>
      <c r="D545" s="109"/>
      <c r="E545" s="110">
        <v>82373418</v>
      </c>
      <c r="F545" s="115" t="s">
        <v>593</v>
      </c>
      <c r="G545" s="115"/>
      <c r="H545" s="176"/>
    </row>
    <row r="546" spans="1:8" s="98" customFormat="1" ht="49.5" customHeight="1">
      <c r="A546" s="106"/>
      <c r="B546" s="107"/>
      <c r="C546" s="108"/>
      <c r="D546" s="109"/>
      <c r="E546" s="110">
        <v>5000000</v>
      </c>
      <c r="F546" s="115" t="s">
        <v>598</v>
      </c>
      <c r="G546" s="115"/>
      <c r="H546" s="176"/>
    </row>
    <row r="547" spans="1:8" s="98" customFormat="1" ht="49.5" customHeight="1">
      <c r="A547" s="99"/>
      <c r="B547" s="100"/>
      <c r="C547" s="101" t="s">
        <v>427</v>
      </c>
      <c r="D547" s="102"/>
      <c r="E547" s="103">
        <v>120000000</v>
      </c>
      <c r="F547" s="104"/>
      <c r="G547" s="105"/>
      <c r="H547" s="176"/>
    </row>
    <row r="548" spans="1:8" s="98" customFormat="1" ht="49.5" customHeight="1">
      <c r="A548" s="106"/>
      <c r="B548" s="107"/>
      <c r="C548" s="108"/>
      <c r="D548" s="109"/>
      <c r="E548" s="110">
        <v>120000000</v>
      </c>
      <c r="F548" s="115" t="s">
        <v>428</v>
      </c>
      <c r="G548" s="115"/>
      <c r="H548" s="176"/>
    </row>
    <row r="549" spans="1:8" s="98" customFormat="1" ht="49.5" customHeight="1">
      <c r="A549" s="99"/>
      <c r="B549" s="100"/>
      <c r="C549" s="101" t="s">
        <v>429</v>
      </c>
      <c r="D549" s="102"/>
      <c r="E549" s="103">
        <v>19280465</v>
      </c>
      <c r="F549" s="104"/>
      <c r="G549" s="105"/>
      <c r="H549" s="176"/>
    </row>
    <row r="550" spans="1:8" s="98" customFormat="1" ht="49.5" customHeight="1">
      <c r="A550" s="106"/>
      <c r="B550" s="107"/>
      <c r="C550" s="108"/>
      <c r="D550" s="109"/>
      <c r="E550" s="110">
        <v>19280465</v>
      </c>
      <c r="F550" s="115" t="s">
        <v>430</v>
      </c>
      <c r="G550" s="115"/>
      <c r="H550" s="176"/>
    </row>
    <row r="551" spans="1:8" s="98" customFormat="1" ht="49.5" customHeight="1">
      <c r="A551" s="117" t="s">
        <v>431</v>
      </c>
      <c r="B551" s="117"/>
      <c r="C551" s="117"/>
      <c r="D551" s="95">
        <v>3598068</v>
      </c>
      <c r="E551" s="95">
        <v>68986639</v>
      </c>
      <c r="F551" s="96"/>
      <c r="G551" s="97"/>
      <c r="H551" s="176"/>
    </row>
    <row r="552" spans="1:8" s="98" customFormat="1" ht="49.5" customHeight="1">
      <c r="A552" s="99"/>
      <c r="B552" s="100"/>
      <c r="C552" s="101" t="s">
        <v>432</v>
      </c>
      <c r="D552" s="103">
        <v>1776188</v>
      </c>
      <c r="E552" s="103">
        <v>5989000</v>
      </c>
      <c r="F552" s="104"/>
      <c r="G552" s="105"/>
      <c r="H552" s="176"/>
    </row>
    <row r="553" spans="1:8" s="98" customFormat="1" ht="49.5" customHeight="1">
      <c r="A553" s="106"/>
      <c r="B553" s="107"/>
      <c r="C553" s="108"/>
      <c r="D553" s="110">
        <v>292588</v>
      </c>
      <c r="E553" s="109"/>
      <c r="F553" s="115" t="s">
        <v>409</v>
      </c>
      <c r="G553" s="115"/>
      <c r="H553" s="176"/>
    </row>
    <row r="554" spans="1:8" s="98" customFormat="1" ht="49.5" customHeight="1">
      <c r="A554" s="106"/>
      <c r="B554" s="107"/>
      <c r="C554" s="108"/>
      <c r="D554" s="110">
        <v>1483600</v>
      </c>
      <c r="E554" s="110">
        <v>5989000</v>
      </c>
      <c r="F554" s="115" t="s">
        <v>556</v>
      </c>
      <c r="G554" s="115"/>
      <c r="H554" s="176"/>
    </row>
    <row r="555" spans="1:8" s="98" customFormat="1" ht="49.5" customHeight="1">
      <c r="A555" s="99"/>
      <c r="B555" s="100"/>
      <c r="C555" s="101" t="s">
        <v>433</v>
      </c>
      <c r="D555" s="102"/>
      <c r="E555" s="103">
        <v>4303169</v>
      </c>
      <c r="F555" s="104"/>
      <c r="G555" s="105"/>
      <c r="H555" s="176"/>
    </row>
    <row r="556" spans="1:8" s="98" customFormat="1" ht="49.5" customHeight="1">
      <c r="A556" s="106"/>
      <c r="B556" s="107"/>
      <c r="C556" s="108"/>
      <c r="D556" s="109"/>
      <c r="E556" s="110">
        <v>4303169</v>
      </c>
      <c r="F556" s="115" t="s">
        <v>434</v>
      </c>
      <c r="G556" s="115"/>
      <c r="H556" s="176"/>
    </row>
    <row r="557" spans="1:8" s="98" customFormat="1" ht="49.5" customHeight="1">
      <c r="A557" s="99"/>
      <c r="B557" s="100"/>
      <c r="C557" s="101" t="s">
        <v>435</v>
      </c>
      <c r="D557" s="102"/>
      <c r="E557" s="103">
        <v>28999010</v>
      </c>
      <c r="F557" s="104"/>
      <c r="G557" s="105"/>
      <c r="H557" s="176"/>
    </row>
    <row r="558" spans="1:8" s="98" customFormat="1" ht="49.5" customHeight="1">
      <c r="A558" s="106"/>
      <c r="B558" s="107"/>
      <c r="C558" s="108"/>
      <c r="D558" s="109"/>
      <c r="E558" s="110">
        <v>28999010</v>
      </c>
      <c r="F558" s="115" t="s">
        <v>436</v>
      </c>
      <c r="G558" s="115"/>
      <c r="H558" s="176"/>
    </row>
    <row r="559" spans="1:8" s="98" customFormat="1" ht="49.5" customHeight="1">
      <c r="A559" s="99"/>
      <c r="B559" s="100"/>
      <c r="C559" s="101" t="s">
        <v>437</v>
      </c>
      <c r="D559" s="102"/>
      <c r="E559" s="103">
        <v>100000</v>
      </c>
      <c r="F559" s="104"/>
      <c r="G559" s="105"/>
      <c r="H559" s="176"/>
    </row>
    <row r="560" spans="1:8" s="98" customFormat="1" ht="49.5" customHeight="1">
      <c r="A560" s="106"/>
      <c r="B560" s="107"/>
      <c r="C560" s="108"/>
      <c r="D560" s="109"/>
      <c r="E560" s="110">
        <v>100000</v>
      </c>
      <c r="F560" s="115" t="s">
        <v>594</v>
      </c>
      <c r="G560" s="115"/>
      <c r="H560" s="176"/>
    </row>
    <row r="561" spans="1:8" s="98" customFormat="1" ht="49.5" customHeight="1">
      <c r="A561" s="99"/>
      <c r="B561" s="100"/>
      <c r="C561" s="101" t="s">
        <v>438</v>
      </c>
      <c r="D561" s="102"/>
      <c r="E561" s="103">
        <v>135000</v>
      </c>
      <c r="F561" s="104"/>
      <c r="G561" s="105"/>
      <c r="H561" s="176"/>
    </row>
    <row r="562" spans="1:8" s="98" customFormat="1" ht="49.5" customHeight="1">
      <c r="A562" s="106"/>
      <c r="B562" s="107"/>
      <c r="C562" s="108"/>
      <c r="D562" s="109"/>
      <c r="E562" s="110">
        <v>135000</v>
      </c>
      <c r="F562" s="115" t="s">
        <v>439</v>
      </c>
      <c r="G562" s="115"/>
      <c r="H562" s="176"/>
    </row>
    <row r="563" spans="1:8" s="98" customFormat="1" ht="49.5" customHeight="1">
      <c r="A563" s="99"/>
      <c r="B563" s="100"/>
      <c r="C563" s="101" t="s">
        <v>440</v>
      </c>
      <c r="D563" s="103">
        <v>471244</v>
      </c>
      <c r="E563" s="102"/>
      <c r="F563" s="104"/>
      <c r="G563" s="105"/>
      <c r="H563" s="176"/>
    </row>
    <row r="564" spans="1:8" s="98" customFormat="1" ht="49.5" customHeight="1">
      <c r="A564" s="106"/>
      <c r="B564" s="107"/>
      <c r="C564" s="108"/>
      <c r="D564" s="110">
        <v>471244</v>
      </c>
      <c r="E564" s="109"/>
      <c r="F564" s="115" t="s">
        <v>321</v>
      </c>
      <c r="G564" s="115"/>
      <c r="H564" s="176"/>
    </row>
    <row r="565" spans="1:8" s="98" customFormat="1" ht="49.5" customHeight="1">
      <c r="A565" s="99"/>
      <c r="B565" s="100"/>
      <c r="C565" s="101" t="s">
        <v>441</v>
      </c>
      <c r="D565" s="103">
        <v>1350636</v>
      </c>
      <c r="E565" s="102"/>
      <c r="F565" s="104"/>
      <c r="G565" s="105"/>
      <c r="H565" s="176"/>
    </row>
    <row r="566" spans="1:8" s="98" customFormat="1" ht="49.5" customHeight="1">
      <c r="A566" s="106"/>
      <c r="B566" s="107"/>
      <c r="C566" s="108"/>
      <c r="D566" s="110">
        <v>1239228</v>
      </c>
      <c r="E566" s="109"/>
      <c r="F566" s="115" t="s">
        <v>442</v>
      </c>
      <c r="G566" s="115"/>
      <c r="H566" s="176"/>
    </row>
    <row r="567" spans="1:8" s="98" customFormat="1" ht="49.5" customHeight="1">
      <c r="A567" s="106"/>
      <c r="B567" s="107"/>
      <c r="C567" s="108"/>
      <c r="D567" s="110">
        <v>111408</v>
      </c>
      <c r="E567" s="109"/>
      <c r="F567" s="115" t="s">
        <v>443</v>
      </c>
      <c r="G567" s="115"/>
      <c r="H567" s="176"/>
    </row>
    <row r="568" spans="1:8" s="98" customFormat="1" ht="49.5" customHeight="1">
      <c r="A568" s="99"/>
      <c r="B568" s="100"/>
      <c r="C568" s="101" t="s">
        <v>444</v>
      </c>
      <c r="D568" s="102"/>
      <c r="E568" s="103">
        <v>454746</v>
      </c>
      <c r="F568" s="104"/>
      <c r="G568" s="105"/>
      <c r="H568" s="176"/>
    </row>
    <row r="569" spans="1:8" s="98" customFormat="1" ht="49.5" customHeight="1">
      <c r="A569" s="106"/>
      <c r="B569" s="107"/>
      <c r="C569" s="108"/>
      <c r="D569" s="109"/>
      <c r="E569" s="110">
        <v>454746</v>
      </c>
      <c r="F569" s="115" t="s">
        <v>323</v>
      </c>
      <c r="G569" s="115"/>
      <c r="H569" s="176"/>
    </row>
    <row r="570" spans="1:8" s="98" customFormat="1" ht="49.5" customHeight="1">
      <c r="A570" s="99"/>
      <c r="B570" s="100"/>
      <c r="C570" s="101" t="s">
        <v>445</v>
      </c>
      <c r="D570" s="102"/>
      <c r="E570" s="103">
        <v>13636230</v>
      </c>
      <c r="F570" s="104"/>
      <c r="G570" s="105"/>
      <c r="H570" s="176"/>
    </row>
    <row r="571" spans="1:8" s="98" customFormat="1" ht="49.5" customHeight="1">
      <c r="A571" s="106"/>
      <c r="B571" s="107"/>
      <c r="C571" s="108"/>
      <c r="D571" s="109"/>
      <c r="E571" s="110">
        <v>13636230</v>
      </c>
      <c r="F571" s="115" t="s">
        <v>325</v>
      </c>
      <c r="G571" s="115"/>
      <c r="H571" s="176"/>
    </row>
    <row r="572" spans="1:8" s="98" customFormat="1" ht="49.5" customHeight="1">
      <c r="A572" s="99"/>
      <c r="B572" s="100"/>
      <c r="C572" s="101" t="s">
        <v>446</v>
      </c>
      <c r="D572" s="102"/>
      <c r="E572" s="103">
        <v>6600476</v>
      </c>
      <c r="F572" s="104"/>
      <c r="G572" s="105"/>
      <c r="H572" s="176"/>
    </row>
    <row r="573" spans="1:8" s="98" customFormat="1" ht="49.5" customHeight="1">
      <c r="A573" s="106"/>
      <c r="B573" s="107"/>
      <c r="C573" s="108"/>
      <c r="D573" s="109"/>
      <c r="E573" s="110">
        <v>6600476</v>
      </c>
      <c r="F573" s="115" t="s">
        <v>447</v>
      </c>
      <c r="G573" s="115"/>
      <c r="H573" s="176"/>
    </row>
    <row r="574" spans="1:8" s="98" customFormat="1" ht="49.5" customHeight="1">
      <c r="A574" s="99"/>
      <c r="B574" s="100"/>
      <c r="C574" s="101" t="s">
        <v>448</v>
      </c>
      <c r="D574" s="102"/>
      <c r="E574" s="103">
        <v>1269008</v>
      </c>
      <c r="F574" s="104"/>
      <c r="G574" s="105"/>
      <c r="H574" s="176"/>
    </row>
    <row r="575" spans="1:8" s="98" customFormat="1" ht="49.5" customHeight="1">
      <c r="A575" s="106"/>
      <c r="B575" s="107"/>
      <c r="C575" s="108"/>
      <c r="D575" s="109"/>
      <c r="E575" s="110">
        <v>1269008</v>
      </c>
      <c r="F575" s="115" t="s">
        <v>327</v>
      </c>
      <c r="G575" s="115"/>
      <c r="H575" s="176"/>
    </row>
    <row r="576" spans="1:8" s="98" customFormat="1" ht="49.5" customHeight="1">
      <c r="A576" s="99"/>
      <c r="B576" s="100"/>
      <c r="C576" s="101" t="s">
        <v>449</v>
      </c>
      <c r="D576" s="102"/>
      <c r="E576" s="103">
        <v>7500000</v>
      </c>
      <c r="F576" s="104"/>
      <c r="G576" s="105"/>
      <c r="H576" s="176"/>
    </row>
    <row r="577" spans="1:8" s="98" customFormat="1" ht="49.5" customHeight="1">
      <c r="A577" s="106"/>
      <c r="B577" s="107"/>
      <c r="C577" s="108"/>
      <c r="D577" s="109"/>
      <c r="E577" s="110">
        <v>7500000</v>
      </c>
      <c r="F577" s="115" t="s">
        <v>450</v>
      </c>
      <c r="G577" s="115"/>
      <c r="H577" s="176"/>
    </row>
    <row r="578" spans="1:8" s="98" customFormat="1" ht="49.5" customHeight="1">
      <c r="A578" s="117" t="s">
        <v>451</v>
      </c>
      <c r="B578" s="117"/>
      <c r="C578" s="117"/>
      <c r="D578" s="95">
        <v>11835950</v>
      </c>
      <c r="E578" s="95">
        <v>187318809</v>
      </c>
      <c r="F578" s="96"/>
      <c r="G578" s="97"/>
      <c r="H578" s="176"/>
    </row>
    <row r="579" spans="1:8" s="98" customFormat="1" ht="49.5" customHeight="1">
      <c r="A579" s="99"/>
      <c r="B579" s="100"/>
      <c r="C579" s="101" t="s">
        <v>452</v>
      </c>
      <c r="D579" s="103">
        <v>1826450</v>
      </c>
      <c r="E579" s="103">
        <v>978375</v>
      </c>
      <c r="F579" s="104"/>
      <c r="G579" s="105"/>
      <c r="H579" s="176"/>
    </row>
    <row r="580" spans="1:8" s="98" customFormat="1" ht="49.5" customHeight="1">
      <c r="A580" s="106"/>
      <c r="B580" s="107"/>
      <c r="C580" s="108"/>
      <c r="D580" s="109"/>
      <c r="E580" s="110">
        <v>-661625</v>
      </c>
      <c r="F580" s="115" t="s">
        <v>595</v>
      </c>
      <c r="G580" s="115"/>
      <c r="H580" s="176"/>
    </row>
    <row r="581" spans="1:8" s="98" customFormat="1" ht="49.5" customHeight="1">
      <c r="A581" s="106"/>
      <c r="B581" s="107"/>
      <c r="C581" s="108"/>
      <c r="D581" s="110">
        <v>149150</v>
      </c>
      <c r="E581" s="109"/>
      <c r="F581" s="115" t="s">
        <v>453</v>
      </c>
      <c r="G581" s="115"/>
      <c r="H581" s="176"/>
    </row>
    <row r="582" spans="1:8" s="98" customFormat="1" ht="49.5" customHeight="1">
      <c r="A582" s="106"/>
      <c r="B582" s="107"/>
      <c r="C582" s="108"/>
      <c r="D582" s="110">
        <v>1677300</v>
      </c>
      <c r="E582" s="110">
        <v>1640000</v>
      </c>
      <c r="F582" s="115" t="s">
        <v>556</v>
      </c>
      <c r="G582" s="115"/>
      <c r="H582" s="176"/>
    </row>
    <row r="583" spans="1:8" s="98" customFormat="1" ht="49.5" customHeight="1">
      <c r="A583" s="99"/>
      <c r="B583" s="100"/>
      <c r="C583" s="101" t="s">
        <v>454</v>
      </c>
      <c r="D583" s="102"/>
      <c r="E583" s="103">
        <v>31565233</v>
      </c>
      <c r="F583" s="104"/>
      <c r="G583" s="105"/>
      <c r="H583" s="176"/>
    </row>
    <row r="584" spans="1:8" s="98" customFormat="1" ht="49.5" customHeight="1">
      <c r="A584" s="106"/>
      <c r="B584" s="107"/>
      <c r="C584" s="108"/>
      <c r="D584" s="109"/>
      <c r="E584" s="110">
        <v>31565233</v>
      </c>
      <c r="F584" s="115" t="s">
        <v>314</v>
      </c>
      <c r="G584" s="115"/>
      <c r="H584" s="176"/>
    </row>
    <row r="585" spans="1:8" s="98" customFormat="1" ht="49.5" customHeight="1">
      <c r="A585" s="99"/>
      <c r="B585" s="100"/>
      <c r="C585" s="101" t="s">
        <v>455</v>
      </c>
      <c r="D585" s="102"/>
      <c r="E585" s="103">
        <v>2620800</v>
      </c>
      <c r="F585" s="104"/>
      <c r="G585" s="105"/>
      <c r="H585" s="176"/>
    </row>
    <row r="586" spans="1:8" s="98" customFormat="1" ht="49.5" customHeight="1">
      <c r="A586" s="106"/>
      <c r="B586" s="107"/>
      <c r="C586" s="108"/>
      <c r="D586" s="109"/>
      <c r="E586" s="110">
        <v>2620800</v>
      </c>
      <c r="F586" s="115" t="s">
        <v>456</v>
      </c>
      <c r="G586" s="115"/>
      <c r="H586" s="176"/>
    </row>
    <row r="587" spans="1:8" s="98" customFormat="1" ht="49.5" customHeight="1">
      <c r="A587" s="99"/>
      <c r="B587" s="100"/>
      <c r="C587" s="101" t="s">
        <v>457</v>
      </c>
      <c r="D587" s="103">
        <v>8473000</v>
      </c>
      <c r="E587" s="102"/>
      <c r="F587" s="104"/>
      <c r="G587" s="105"/>
      <c r="H587" s="176"/>
    </row>
    <row r="588" spans="1:8" s="98" customFormat="1" ht="49.5" customHeight="1">
      <c r="A588" s="106"/>
      <c r="B588" s="107"/>
      <c r="C588" s="108"/>
      <c r="D588" s="110">
        <v>8473000</v>
      </c>
      <c r="E588" s="109"/>
      <c r="F588" s="115" t="s">
        <v>340</v>
      </c>
      <c r="G588" s="115"/>
      <c r="H588" s="176"/>
    </row>
    <row r="589" spans="1:8" s="98" customFormat="1" ht="49.5" customHeight="1">
      <c r="A589" s="99"/>
      <c r="B589" s="100"/>
      <c r="C589" s="101" t="s">
        <v>458</v>
      </c>
      <c r="D589" s="102"/>
      <c r="E589" s="103">
        <v>5765653</v>
      </c>
      <c r="F589" s="104"/>
      <c r="G589" s="105"/>
      <c r="H589" s="176"/>
    </row>
    <row r="590" spans="1:8" s="98" customFormat="1" ht="49.5" customHeight="1">
      <c r="A590" s="106"/>
      <c r="B590" s="107"/>
      <c r="C590" s="108"/>
      <c r="D590" s="109"/>
      <c r="E590" s="110">
        <v>5765653</v>
      </c>
      <c r="F590" s="115" t="s">
        <v>459</v>
      </c>
      <c r="G590" s="115"/>
      <c r="H590" s="176"/>
    </row>
    <row r="591" spans="1:8" s="98" customFormat="1" ht="49.5" customHeight="1">
      <c r="A591" s="99"/>
      <c r="B591" s="100"/>
      <c r="C591" s="101" t="s">
        <v>460</v>
      </c>
      <c r="D591" s="103">
        <v>936500</v>
      </c>
      <c r="E591" s="102"/>
      <c r="F591" s="104"/>
      <c r="G591" s="105"/>
      <c r="H591" s="176"/>
    </row>
    <row r="592" spans="1:8" s="98" customFormat="1" ht="49.5" customHeight="1">
      <c r="A592" s="106"/>
      <c r="B592" s="107"/>
      <c r="C592" s="108"/>
      <c r="D592" s="110">
        <v>936500</v>
      </c>
      <c r="E592" s="109"/>
      <c r="F592" s="115" t="s">
        <v>321</v>
      </c>
      <c r="G592" s="115"/>
      <c r="H592" s="176"/>
    </row>
    <row r="593" spans="1:8" s="98" customFormat="1" ht="49.5" customHeight="1">
      <c r="A593" s="99"/>
      <c r="B593" s="100"/>
      <c r="C593" s="101" t="s">
        <v>461</v>
      </c>
      <c r="D593" s="102"/>
      <c r="E593" s="103">
        <v>4926114</v>
      </c>
      <c r="F593" s="104"/>
      <c r="G593" s="105"/>
      <c r="H593" s="176"/>
    </row>
    <row r="594" spans="1:8" s="98" customFormat="1" ht="49.5" customHeight="1">
      <c r="A594" s="106"/>
      <c r="B594" s="107"/>
      <c r="C594" s="108"/>
      <c r="D594" s="109"/>
      <c r="E594" s="110">
        <v>4926114</v>
      </c>
      <c r="F594" s="115" t="s">
        <v>323</v>
      </c>
      <c r="G594" s="115"/>
      <c r="H594" s="176"/>
    </row>
    <row r="595" spans="1:8" s="98" customFormat="1" ht="49.5" customHeight="1">
      <c r="A595" s="99"/>
      <c r="B595" s="100"/>
      <c r="C595" s="101" t="s">
        <v>462</v>
      </c>
      <c r="D595" s="102"/>
      <c r="E595" s="103">
        <v>20041677</v>
      </c>
      <c r="F595" s="104"/>
      <c r="G595" s="105"/>
      <c r="H595" s="176"/>
    </row>
    <row r="596" spans="1:8" s="98" customFormat="1" ht="49.5" customHeight="1">
      <c r="A596" s="106"/>
      <c r="B596" s="107"/>
      <c r="C596" s="108"/>
      <c r="D596" s="109"/>
      <c r="E596" s="110">
        <v>20041677</v>
      </c>
      <c r="F596" s="115" t="s">
        <v>325</v>
      </c>
      <c r="G596" s="115"/>
      <c r="H596" s="176"/>
    </row>
    <row r="597" spans="1:8" s="98" customFormat="1" ht="49.5" customHeight="1">
      <c r="A597" s="99"/>
      <c r="B597" s="100"/>
      <c r="C597" s="101" t="s">
        <v>463</v>
      </c>
      <c r="D597" s="102"/>
      <c r="E597" s="103">
        <v>1421000</v>
      </c>
      <c r="F597" s="104"/>
      <c r="G597" s="105"/>
      <c r="H597" s="176"/>
    </row>
    <row r="598" spans="1:8" s="98" customFormat="1" ht="49.5" customHeight="1">
      <c r="A598" s="106"/>
      <c r="B598" s="107"/>
      <c r="C598" s="108"/>
      <c r="D598" s="109"/>
      <c r="E598" s="110">
        <v>661625</v>
      </c>
      <c r="F598" s="115" t="s">
        <v>464</v>
      </c>
      <c r="G598" s="115"/>
      <c r="H598" s="176"/>
    </row>
    <row r="599" spans="1:8" s="98" customFormat="1" ht="49.5" customHeight="1">
      <c r="A599" s="106"/>
      <c r="B599" s="107"/>
      <c r="C599" s="108"/>
      <c r="D599" s="109"/>
      <c r="E599" s="110">
        <v>759375</v>
      </c>
      <c r="F599" s="115" t="s">
        <v>327</v>
      </c>
      <c r="G599" s="115"/>
      <c r="H599" s="176"/>
    </row>
    <row r="600" spans="1:8" s="98" customFormat="1" ht="49.5" customHeight="1">
      <c r="A600" s="99"/>
      <c r="B600" s="100"/>
      <c r="C600" s="101" t="s">
        <v>465</v>
      </c>
      <c r="D600" s="103">
        <v>600000</v>
      </c>
      <c r="E600" s="102"/>
      <c r="F600" s="104"/>
      <c r="G600" s="105"/>
      <c r="H600" s="176"/>
    </row>
    <row r="601" spans="1:8" s="98" customFormat="1" ht="49.5" customHeight="1">
      <c r="A601" s="106"/>
      <c r="B601" s="107"/>
      <c r="C601" s="108"/>
      <c r="D601" s="110">
        <v>600000</v>
      </c>
      <c r="E601" s="109"/>
      <c r="F601" s="115" t="s">
        <v>466</v>
      </c>
      <c r="G601" s="115"/>
      <c r="H601" s="176"/>
    </row>
    <row r="602" spans="1:8" s="98" customFormat="1" ht="49.5" customHeight="1">
      <c r="A602" s="99"/>
      <c r="B602" s="100"/>
      <c r="C602" s="101" t="s">
        <v>467</v>
      </c>
      <c r="D602" s="102"/>
      <c r="E602" s="103">
        <v>119999957</v>
      </c>
      <c r="F602" s="104"/>
      <c r="G602" s="105"/>
      <c r="H602" s="176"/>
    </row>
    <row r="603" spans="1:8" s="98" customFormat="1" ht="49.5" customHeight="1">
      <c r="A603" s="106"/>
      <c r="B603" s="107"/>
      <c r="C603" s="108"/>
      <c r="D603" s="109"/>
      <c r="E603" s="110">
        <v>119999957</v>
      </c>
      <c r="F603" s="115" t="s">
        <v>468</v>
      </c>
      <c r="G603" s="115"/>
      <c r="H603" s="176"/>
    </row>
    <row r="604" spans="1:8" s="98" customFormat="1" ht="49.5" customHeight="1">
      <c r="A604" s="117" t="s">
        <v>469</v>
      </c>
      <c r="B604" s="117"/>
      <c r="C604" s="117"/>
      <c r="D604" s="95">
        <v>10726583</v>
      </c>
      <c r="E604" s="95">
        <v>91754616</v>
      </c>
      <c r="F604" s="96"/>
      <c r="G604" s="97"/>
      <c r="H604" s="176"/>
    </row>
    <row r="605" spans="1:8" s="98" customFormat="1" ht="49.5" customHeight="1">
      <c r="A605" s="99"/>
      <c r="B605" s="100"/>
      <c r="C605" s="101" t="s">
        <v>470</v>
      </c>
      <c r="D605" s="103">
        <v>908900</v>
      </c>
      <c r="E605" s="103">
        <v>-8871053</v>
      </c>
      <c r="F605" s="104"/>
      <c r="G605" s="105"/>
      <c r="H605" s="176"/>
    </row>
    <row r="606" spans="1:8" s="98" customFormat="1" ht="49.5" customHeight="1">
      <c r="A606" s="106"/>
      <c r="B606" s="107"/>
      <c r="C606" s="108"/>
      <c r="D606" s="109"/>
      <c r="E606" s="110">
        <v>-9701053</v>
      </c>
      <c r="F606" s="115" t="s">
        <v>596</v>
      </c>
      <c r="G606" s="115"/>
      <c r="H606" s="176"/>
    </row>
    <row r="607" spans="1:8" s="98" customFormat="1" ht="49.5" customHeight="1">
      <c r="A607" s="106"/>
      <c r="B607" s="107"/>
      <c r="C607" s="108"/>
      <c r="D607" s="110">
        <v>908900</v>
      </c>
      <c r="E607" s="110">
        <v>830000</v>
      </c>
      <c r="F607" s="115" t="s">
        <v>556</v>
      </c>
      <c r="G607" s="115"/>
      <c r="H607" s="176"/>
    </row>
    <row r="608" spans="1:8" s="98" customFormat="1" ht="49.5" customHeight="1">
      <c r="A608" s="99"/>
      <c r="B608" s="100"/>
      <c r="C608" s="101" t="s">
        <v>471</v>
      </c>
      <c r="D608" s="102"/>
      <c r="E608" s="103">
        <v>13737916</v>
      </c>
      <c r="F608" s="104"/>
      <c r="G608" s="105"/>
      <c r="H608" s="176"/>
    </row>
    <row r="609" spans="1:8" s="98" customFormat="1" ht="49.5" customHeight="1">
      <c r="A609" s="106"/>
      <c r="B609" s="107"/>
      <c r="C609" s="108"/>
      <c r="D609" s="109"/>
      <c r="E609" s="110">
        <v>13737916</v>
      </c>
      <c r="F609" s="115" t="s">
        <v>312</v>
      </c>
      <c r="G609" s="115"/>
      <c r="H609" s="176"/>
    </row>
    <row r="610" spans="1:8" s="98" customFormat="1" ht="49.5" customHeight="1">
      <c r="A610" s="99"/>
      <c r="B610" s="100"/>
      <c r="C610" s="101" t="s">
        <v>472</v>
      </c>
      <c r="D610" s="102"/>
      <c r="E610" s="103">
        <v>36432257</v>
      </c>
      <c r="F610" s="104"/>
      <c r="G610" s="105"/>
      <c r="H610" s="176"/>
    </row>
    <row r="611" spans="1:8" s="98" customFormat="1" ht="49.5" customHeight="1">
      <c r="A611" s="106"/>
      <c r="B611" s="107"/>
      <c r="C611" s="108"/>
      <c r="D611" s="109"/>
      <c r="E611" s="110">
        <v>36432257</v>
      </c>
      <c r="F611" s="115" t="s">
        <v>314</v>
      </c>
      <c r="G611" s="115"/>
      <c r="H611" s="176"/>
    </row>
    <row r="612" spans="1:8" s="98" customFormat="1" ht="49.5" customHeight="1">
      <c r="A612" s="106"/>
      <c r="B612" s="107"/>
      <c r="C612" s="108"/>
      <c r="D612" s="109"/>
      <c r="E612" s="109"/>
      <c r="F612" s="115" t="s">
        <v>473</v>
      </c>
      <c r="G612" s="115"/>
      <c r="H612" s="176"/>
    </row>
    <row r="613" spans="1:8" s="98" customFormat="1" ht="49.5" customHeight="1">
      <c r="A613" s="99"/>
      <c r="B613" s="100"/>
      <c r="C613" s="101" t="s">
        <v>474</v>
      </c>
      <c r="D613" s="103">
        <v>-5600000</v>
      </c>
      <c r="E613" s="102"/>
      <c r="F613" s="104"/>
      <c r="G613" s="105"/>
      <c r="H613" s="176"/>
    </row>
    <row r="614" spans="1:8" s="98" customFormat="1" ht="49.5" customHeight="1">
      <c r="A614" s="106"/>
      <c r="B614" s="107"/>
      <c r="C614" s="108"/>
      <c r="D614" s="110">
        <v>-5600000</v>
      </c>
      <c r="E614" s="109"/>
      <c r="F614" s="115" t="s">
        <v>340</v>
      </c>
      <c r="G614" s="115"/>
      <c r="H614" s="176"/>
    </row>
    <row r="615" spans="1:8" s="98" customFormat="1" ht="49.5" customHeight="1">
      <c r="A615" s="99"/>
      <c r="B615" s="100"/>
      <c r="C615" s="101" t="s">
        <v>475</v>
      </c>
      <c r="D615" s="103">
        <v>1735800</v>
      </c>
      <c r="E615" s="102"/>
      <c r="F615" s="104"/>
      <c r="G615" s="105"/>
      <c r="H615" s="176"/>
    </row>
    <row r="616" spans="1:8" s="98" customFormat="1" ht="49.5" customHeight="1">
      <c r="A616" s="106"/>
      <c r="B616" s="107"/>
      <c r="C616" s="108"/>
      <c r="D616" s="110">
        <v>1735800</v>
      </c>
      <c r="E616" s="109"/>
      <c r="F616" s="115" t="s">
        <v>321</v>
      </c>
      <c r="G616" s="115"/>
      <c r="H616" s="176"/>
    </row>
    <row r="617" spans="1:8" s="98" customFormat="1" ht="49.5" customHeight="1">
      <c r="A617" s="99"/>
      <c r="B617" s="100"/>
      <c r="C617" s="101" t="s">
        <v>476</v>
      </c>
      <c r="D617" s="102"/>
      <c r="E617" s="103">
        <v>642818</v>
      </c>
      <c r="F617" s="104"/>
      <c r="G617" s="105"/>
      <c r="H617" s="176"/>
    </row>
    <row r="618" spans="1:8" s="98" customFormat="1" ht="49.5" customHeight="1">
      <c r="A618" s="106"/>
      <c r="B618" s="107"/>
      <c r="C618" s="108"/>
      <c r="D618" s="109"/>
      <c r="E618" s="110">
        <v>642818</v>
      </c>
      <c r="F618" s="115" t="s">
        <v>477</v>
      </c>
      <c r="G618" s="115"/>
      <c r="H618" s="176"/>
    </row>
    <row r="619" spans="1:8" s="98" customFormat="1" ht="49.5" customHeight="1">
      <c r="A619" s="99"/>
      <c r="B619" s="100"/>
      <c r="C619" s="101" t="s">
        <v>478</v>
      </c>
      <c r="D619" s="103">
        <v>995672</v>
      </c>
      <c r="E619" s="102"/>
      <c r="F619" s="104"/>
      <c r="G619" s="105"/>
      <c r="H619" s="176"/>
    </row>
    <row r="620" spans="1:8" s="98" customFormat="1" ht="49.5" customHeight="1">
      <c r="A620" s="106"/>
      <c r="B620" s="107"/>
      <c r="C620" s="108"/>
      <c r="D620" s="110">
        <v>995672</v>
      </c>
      <c r="E620" s="109"/>
      <c r="F620" s="115" t="s">
        <v>479</v>
      </c>
      <c r="G620" s="115"/>
      <c r="H620" s="176"/>
    </row>
    <row r="621" spans="1:8" s="98" customFormat="1" ht="49.5" customHeight="1">
      <c r="A621" s="99"/>
      <c r="B621" s="100"/>
      <c r="C621" s="101" t="s">
        <v>480</v>
      </c>
      <c r="D621" s="103">
        <v>220000</v>
      </c>
      <c r="E621" s="103">
        <v>600000</v>
      </c>
      <c r="F621" s="104"/>
      <c r="G621" s="105"/>
      <c r="H621" s="176"/>
    </row>
    <row r="622" spans="1:8" s="98" customFormat="1" ht="49.5" customHeight="1">
      <c r="A622" s="106"/>
      <c r="B622" s="107"/>
      <c r="C622" s="108"/>
      <c r="D622" s="109"/>
      <c r="E622" s="110">
        <v>600000</v>
      </c>
      <c r="F622" s="115" t="s">
        <v>481</v>
      </c>
      <c r="G622" s="115"/>
      <c r="H622" s="176"/>
    </row>
    <row r="623" spans="1:8" s="98" customFormat="1" ht="49.5" customHeight="1">
      <c r="A623" s="106"/>
      <c r="B623" s="107"/>
      <c r="C623" s="108"/>
      <c r="D623" s="110">
        <v>220000</v>
      </c>
      <c r="E623" s="109"/>
      <c r="F623" s="115" t="s">
        <v>482</v>
      </c>
      <c r="G623" s="115"/>
      <c r="H623" s="176"/>
    </row>
    <row r="624" spans="1:8" s="98" customFormat="1" ht="49.5" customHeight="1">
      <c r="A624" s="99"/>
      <c r="B624" s="100"/>
      <c r="C624" s="101" t="s">
        <v>483</v>
      </c>
      <c r="D624" s="103">
        <v>1466211</v>
      </c>
      <c r="E624" s="102"/>
      <c r="F624" s="104"/>
      <c r="G624" s="105"/>
      <c r="H624" s="176"/>
    </row>
    <row r="625" spans="1:8" s="98" customFormat="1" ht="49.5" customHeight="1">
      <c r="A625" s="106"/>
      <c r="B625" s="107"/>
      <c r="C625" s="108"/>
      <c r="D625" s="110">
        <v>1466211</v>
      </c>
      <c r="E625" s="109"/>
      <c r="F625" s="115" t="s">
        <v>484</v>
      </c>
      <c r="G625" s="115"/>
      <c r="H625" s="176"/>
    </row>
    <row r="626" spans="1:8" s="98" customFormat="1" ht="49.5" customHeight="1">
      <c r="A626" s="99"/>
      <c r="B626" s="100"/>
      <c r="C626" s="101" t="s">
        <v>485</v>
      </c>
      <c r="D626" s="102"/>
      <c r="E626" s="103">
        <v>585197</v>
      </c>
      <c r="F626" s="104"/>
      <c r="G626" s="105"/>
      <c r="H626" s="176"/>
    </row>
    <row r="627" spans="1:8" s="98" customFormat="1" ht="49.5" customHeight="1">
      <c r="A627" s="106"/>
      <c r="B627" s="107"/>
      <c r="C627" s="108"/>
      <c r="D627" s="109"/>
      <c r="E627" s="110">
        <v>585197</v>
      </c>
      <c r="F627" s="115" t="s">
        <v>323</v>
      </c>
      <c r="G627" s="115"/>
      <c r="H627" s="176"/>
    </row>
    <row r="628" spans="1:8" s="98" customFormat="1" ht="49.5" customHeight="1">
      <c r="A628" s="99"/>
      <c r="B628" s="100"/>
      <c r="C628" s="101" t="s">
        <v>486</v>
      </c>
      <c r="D628" s="102"/>
      <c r="E628" s="103">
        <v>39620757</v>
      </c>
      <c r="F628" s="104"/>
      <c r="G628" s="105"/>
      <c r="H628" s="176"/>
    </row>
    <row r="629" spans="1:8" s="98" customFormat="1" ht="49.5" customHeight="1">
      <c r="A629" s="106"/>
      <c r="B629" s="107"/>
      <c r="C629" s="108"/>
      <c r="D629" s="109"/>
      <c r="E629" s="110">
        <v>31088274</v>
      </c>
      <c r="F629" s="115" t="s">
        <v>325</v>
      </c>
      <c r="G629" s="115"/>
      <c r="H629" s="176"/>
    </row>
    <row r="630" spans="1:8" s="98" customFormat="1" ht="49.5" customHeight="1">
      <c r="A630" s="106"/>
      <c r="B630" s="107"/>
      <c r="C630" s="108"/>
      <c r="D630" s="109"/>
      <c r="E630" s="110">
        <v>8532483</v>
      </c>
      <c r="F630" s="115" t="s">
        <v>487</v>
      </c>
      <c r="G630" s="115"/>
      <c r="H630" s="176"/>
    </row>
    <row r="631" spans="1:8" s="98" customFormat="1" ht="49.5" customHeight="1">
      <c r="A631" s="99"/>
      <c r="B631" s="100"/>
      <c r="C631" s="101" t="s">
        <v>488</v>
      </c>
      <c r="D631" s="102"/>
      <c r="E631" s="103">
        <v>627900</v>
      </c>
      <c r="F631" s="104"/>
      <c r="G631" s="105"/>
      <c r="H631" s="176"/>
    </row>
    <row r="632" spans="1:8" s="98" customFormat="1" ht="49.5" customHeight="1">
      <c r="A632" s="106"/>
      <c r="B632" s="107"/>
      <c r="C632" s="108"/>
      <c r="D632" s="109"/>
      <c r="E632" s="110">
        <v>627900</v>
      </c>
      <c r="F632" s="115" t="s">
        <v>447</v>
      </c>
      <c r="G632" s="115"/>
      <c r="H632" s="176"/>
    </row>
    <row r="633" spans="1:8" s="98" customFormat="1" ht="49.5" customHeight="1">
      <c r="A633" s="99"/>
      <c r="B633" s="100"/>
      <c r="C633" s="101" t="s">
        <v>489</v>
      </c>
      <c r="D633" s="102"/>
      <c r="E633" s="103">
        <v>1620445</v>
      </c>
      <c r="F633" s="104"/>
      <c r="G633" s="105"/>
      <c r="H633" s="176"/>
    </row>
    <row r="634" spans="1:8" s="98" customFormat="1" ht="49.5" customHeight="1">
      <c r="A634" s="106"/>
      <c r="B634" s="107"/>
      <c r="C634" s="108"/>
      <c r="D634" s="109"/>
      <c r="E634" s="110">
        <v>525752</v>
      </c>
      <c r="F634" s="115" t="s">
        <v>490</v>
      </c>
      <c r="G634" s="115"/>
      <c r="H634" s="176"/>
    </row>
    <row r="635" spans="1:8" s="98" customFormat="1" ht="49.5" customHeight="1">
      <c r="A635" s="106"/>
      <c r="B635" s="107"/>
      <c r="C635" s="108"/>
      <c r="D635" s="109"/>
      <c r="E635" s="110">
        <v>1094693</v>
      </c>
      <c r="F635" s="115" t="s">
        <v>327</v>
      </c>
      <c r="G635" s="115"/>
      <c r="H635" s="176"/>
    </row>
    <row r="636" spans="1:8" s="98" customFormat="1" ht="49.5" customHeight="1">
      <c r="A636" s="99"/>
      <c r="B636" s="100"/>
      <c r="C636" s="101" t="s">
        <v>491</v>
      </c>
      <c r="D636" s="103">
        <v>11000000</v>
      </c>
      <c r="E636" s="102"/>
      <c r="F636" s="104"/>
      <c r="G636" s="105"/>
      <c r="H636" s="176"/>
    </row>
    <row r="637" spans="1:8" s="98" customFormat="1" ht="49.5" customHeight="1">
      <c r="A637" s="106"/>
      <c r="B637" s="107"/>
      <c r="C637" s="108"/>
      <c r="D637" s="110">
        <v>11000000</v>
      </c>
      <c r="E637" s="109"/>
      <c r="F637" s="115" t="s">
        <v>266</v>
      </c>
      <c r="G637" s="115"/>
      <c r="H637" s="176"/>
    </row>
    <row r="638" spans="1:8" s="98" customFormat="1" ht="49.5" customHeight="1">
      <c r="A638" s="99"/>
      <c r="B638" s="100"/>
      <c r="C638" s="101" t="s">
        <v>492</v>
      </c>
      <c r="D638" s="102"/>
      <c r="E638" s="103">
        <v>6758379</v>
      </c>
      <c r="F638" s="104"/>
      <c r="G638" s="105"/>
      <c r="H638" s="176"/>
    </row>
    <row r="639" spans="1:8" s="98" customFormat="1" ht="49.5" customHeight="1">
      <c r="A639" s="106"/>
      <c r="B639" s="107"/>
      <c r="C639" s="108"/>
      <c r="D639" s="109"/>
      <c r="E639" s="110">
        <v>6758379</v>
      </c>
      <c r="F639" s="115" t="s">
        <v>493</v>
      </c>
      <c r="G639" s="115"/>
      <c r="H639" s="176"/>
    </row>
    <row r="640" spans="1:8" s="98" customFormat="1" ht="49.5" customHeight="1">
      <c r="A640" s="117" t="s">
        <v>494</v>
      </c>
      <c r="B640" s="117"/>
      <c r="C640" s="117"/>
      <c r="D640" s="95">
        <v>5945000</v>
      </c>
      <c r="E640" s="95">
        <v>120137848</v>
      </c>
      <c r="F640" s="96"/>
      <c r="G640" s="97"/>
      <c r="H640" s="176"/>
    </row>
    <row r="641" spans="1:8" s="98" customFormat="1" ht="49.5" customHeight="1">
      <c r="A641" s="99"/>
      <c r="B641" s="100"/>
      <c r="C641" s="101" t="s">
        <v>495</v>
      </c>
      <c r="D641" s="103">
        <v>1715800</v>
      </c>
      <c r="E641" s="103">
        <v>2447515</v>
      </c>
      <c r="F641" s="104"/>
      <c r="G641" s="105"/>
      <c r="H641" s="176"/>
    </row>
    <row r="642" spans="1:8" s="98" customFormat="1" ht="49.5" customHeight="1">
      <c r="A642" s="106"/>
      <c r="B642" s="107"/>
      <c r="C642" s="108"/>
      <c r="D642" s="110">
        <v>1315800</v>
      </c>
      <c r="E642" s="110">
        <v>2447515</v>
      </c>
      <c r="F642" s="115" t="s">
        <v>556</v>
      </c>
      <c r="G642" s="115"/>
      <c r="H642" s="176"/>
    </row>
    <row r="643" spans="1:8" s="98" customFormat="1" ht="49.5" customHeight="1">
      <c r="A643" s="106"/>
      <c r="B643" s="107"/>
      <c r="C643" s="108"/>
      <c r="D643" s="110">
        <v>400000</v>
      </c>
      <c r="E643" s="109"/>
      <c r="F643" s="115" t="s">
        <v>496</v>
      </c>
      <c r="G643" s="115"/>
      <c r="H643" s="176"/>
    </row>
    <row r="644" spans="1:8" s="98" customFormat="1" ht="49.5" customHeight="1">
      <c r="A644" s="99"/>
      <c r="B644" s="100"/>
      <c r="C644" s="101" t="s">
        <v>497</v>
      </c>
      <c r="D644" s="102"/>
      <c r="E644" s="103">
        <v>26000000</v>
      </c>
      <c r="F644" s="104"/>
      <c r="G644" s="105"/>
      <c r="H644" s="176"/>
    </row>
    <row r="645" spans="1:8" s="98" customFormat="1" ht="49.5" customHeight="1">
      <c r="A645" s="106"/>
      <c r="B645" s="107"/>
      <c r="C645" s="108"/>
      <c r="D645" s="109"/>
      <c r="E645" s="110">
        <v>26000000</v>
      </c>
      <c r="F645" s="115" t="s">
        <v>312</v>
      </c>
      <c r="G645" s="115"/>
      <c r="H645" s="176"/>
    </row>
    <row r="646" spans="1:8" s="98" customFormat="1" ht="49.5" customHeight="1">
      <c r="A646" s="99"/>
      <c r="B646" s="100"/>
      <c r="C646" s="101" t="s">
        <v>498</v>
      </c>
      <c r="D646" s="103">
        <v>-6548902</v>
      </c>
      <c r="E646" s="103">
        <v>27513458</v>
      </c>
      <c r="F646" s="104"/>
      <c r="G646" s="105"/>
      <c r="H646" s="176"/>
    </row>
    <row r="647" spans="1:8" s="98" customFormat="1" ht="49.5" customHeight="1">
      <c r="A647" s="106"/>
      <c r="B647" s="107"/>
      <c r="C647" s="108"/>
      <c r="D647" s="109"/>
      <c r="E647" s="110">
        <v>27513458</v>
      </c>
      <c r="F647" s="115" t="s">
        <v>314</v>
      </c>
      <c r="G647" s="115"/>
      <c r="H647" s="176"/>
    </row>
    <row r="648" spans="1:8" s="98" customFormat="1" ht="49.5" customHeight="1">
      <c r="A648" s="106"/>
      <c r="B648" s="107"/>
      <c r="C648" s="108"/>
      <c r="D648" s="110">
        <v>-6548902</v>
      </c>
      <c r="E648" s="109"/>
      <c r="F648" s="115" t="s">
        <v>499</v>
      </c>
      <c r="G648" s="115"/>
      <c r="H648" s="176"/>
    </row>
    <row r="649" spans="1:8" s="98" customFormat="1" ht="49.5" customHeight="1">
      <c r="A649" s="99"/>
      <c r="B649" s="100"/>
      <c r="C649" s="101" t="s">
        <v>500</v>
      </c>
      <c r="D649" s="103">
        <v>6548902</v>
      </c>
      <c r="E649" s="103">
        <v>1500000</v>
      </c>
      <c r="F649" s="104"/>
      <c r="G649" s="105"/>
      <c r="H649" s="176"/>
    </row>
    <row r="650" spans="1:8" s="98" customFormat="1" ht="49.5" customHeight="1">
      <c r="A650" s="106"/>
      <c r="B650" s="107"/>
      <c r="C650" s="108"/>
      <c r="D650" s="109"/>
      <c r="E650" s="110">
        <v>1500000</v>
      </c>
      <c r="F650" s="115" t="s">
        <v>317</v>
      </c>
      <c r="G650" s="115"/>
      <c r="H650" s="176"/>
    </row>
    <row r="651" spans="1:8" s="98" customFormat="1" ht="49.5" customHeight="1">
      <c r="A651" s="106"/>
      <c r="B651" s="107"/>
      <c r="C651" s="108"/>
      <c r="D651" s="110">
        <v>6548902</v>
      </c>
      <c r="E651" s="109"/>
      <c r="F651" s="115" t="s">
        <v>501</v>
      </c>
      <c r="G651" s="115"/>
      <c r="H651" s="176"/>
    </row>
    <row r="652" spans="1:8" s="98" customFormat="1" ht="49.5" customHeight="1">
      <c r="A652" s="99"/>
      <c r="B652" s="100"/>
      <c r="C652" s="101" t="s">
        <v>502</v>
      </c>
      <c r="D652" s="103">
        <v>80000</v>
      </c>
      <c r="E652" s="102"/>
      <c r="F652" s="104"/>
      <c r="G652" s="105"/>
      <c r="H652" s="176"/>
    </row>
    <row r="653" spans="1:8" s="98" customFormat="1" ht="49.5" customHeight="1">
      <c r="A653" s="106"/>
      <c r="B653" s="107"/>
      <c r="C653" s="108"/>
      <c r="D653" s="110">
        <v>80000</v>
      </c>
      <c r="E653" s="109"/>
      <c r="F653" s="115" t="s">
        <v>503</v>
      </c>
      <c r="G653" s="115"/>
      <c r="H653" s="176"/>
    </row>
    <row r="654" spans="1:8" s="98" customFormat="1" ht="49.5" customHeight="1">
      <c r="A654" s="99"/>
      <c r="B654" s="100"/>
      <c r="C654" s="101" t="s">
        <v>504</v>
      </c>
      <c r="D654" s="103">
        <v>3144000</v>
      </c>
      <c r="E654" s="102"/>
      <c r="F654" s="104"/>
      <c r="G654" s="105"/>
      <c r="H654" s="176"/>
    </row>
    <row r="655" spans="1:8" s="98" customFormat="1" ht="49.5" customHeight="1">
      <c r="A655" s="106"/>
      <c r="B655" s="107"/>
      <c r="C655" s="108"/>
      <c r="D655" s="110">
        <v>3144000</v>
      </c>
      <c r="E655" s="109"/>
      <c r="F655" s="115" t="s">
        <v>340</v>
      </c>
      <c r="G655" s="115"/>
      <c r="H655" s="176"/>
    </row>
    <row r="656" spans="1:8" s="98" customFormat="1" ht="49.5" customHeight="1">
      <c r="A656" s="99"/>
      <c r="B656" s="100"/>
      <c r="C656" s="101" t="s">
        <v>505</v>
      </c>
      <c r="D656" s="103">
        <v>15000</v>
      </c>
      <c r="E656" s="102"/>
      <c r="F656" s="104"/>
      <c r="G656" s="105"/>
      <c r="H656" s="176"/>
    </row>
    <row r="657" spans="1:8" s="98" customFormat="1" ht="49.5" customHeight="1">
      <c r="A657" s="106"/>
      <c r="B657" s="107"/>
      <c r="C657" s="108"/>
      <c r="D657" s="110">
        <v>15000</v>
      </c>
      <c r="E657" s="109"/>
      <c r="F657" s="115" t="s">
        <v>506</v>
      </c>
      <c r="G657" s="115"/>
      <c r="H657" s="176"/>
    </row>
    <row r="658" spans="1:8" s="98" customFormat="1" ht="49.5" customHeight="1">
      <c r="A658" s="99"/>
      <c r="B658" s="100"/>
      <c r="C658" s="101" t="s">
        <v>507</v>
      </c>
      <c r="D658" s="103">
        <v>990200</v>
      </c>
      <c r="E658" s="102"/>
      <c r="F658" s="104"/>
      <c r="G658" s="105"/>
      <c r="H658" s="176"/>
    </row>
    <row r="659" spans="1:8" s="98" customFormat="1" ht="49.5" customHeight="1">
      <c r="A659" s="106"/>
      <c r="B659" s="107"/>
      <c r="C659" s="108"/>
      <c r="D659" s="110">
        <v>990200</v>
      </c>
      <c r="E659" s="109"/>
      <c r="F659" s="115" t="s">
        <v>321</v>
      </c>
      <c r="G659" s="115"/>
      <c r="H659" s="176"/>
    </row>
    <row r="660" spans="1:8" s="98" customFormat="1" ht="49.5" customHeight="1">
      <c r="A660" s="99"/>
      <c r="B660" s="100"/>
      <c r="C660" s="101" t="s">
        <v>508</v>
      </c>
      <c r="D660" s="102"/>
      <c r="E660" s="103">
        <v>20700639</v>
      </c>
      <c r="F660" s="104"/>
      <c r="G660" s="105"/>
      <c r="H660" s="176"/>
    </row>
    <row r="661" spans="1:8" s="98" customFormat="1" ht="49.5" customHeight="1">
      <c r="A661" s="106"/>
      <c r="B661" s="107"/>
      <c r="C661" s="108"/>
      <c r="D661" s="109"/>
      <c r="E661" s="110">
        <v>20700639</v>
      </c>
      <c r="F661" s="115" t="s">
        <v>323</v>
      </c>
      <c r="G661" s="115"/>
      <c r="H661" s="176"/>
    </row>
    <row r="662" spans="1:8" s="98" customFormat="1" ht="49.5" customHeight="1">
      <c r="A662" s="99"/>
      <c r="B662" s="100"/>
      <c r="C662" s="101" t="s">
        <v>509</v>
      </c>
      <c r="D662" s="102"/>
      <c r="E662" s="103">
        <v>15975000</v>
      </c>
      <c r="F662" s="104"/>
      <c r="G662" s="105"/>
      <c r="H662" s="176"/>
    </row>
    <row r="663" spans="1:8" s="98" customFormat="1" ht="49.5" customHeight="1">
      <c r="A663" s="106"/>
      <c r="B663" s="107"/>
      <c r="C663" s="108"/>
      <c r="D663" s="109"/>
      <c r="E663" s="110">
        <v>15975000</v>
      </c>
      <c r="F663" s="115" t="s">
        <v>325</v>
      </c>
      <c r="G663" s="115"/>
      <c r="H663" s="176"/>
    </row>
    <row r="664" spans="1:8" s="98" customFormat="1" ht="49.5" customHeight="1">
      <c r="A664" s="99"/>
      <c r="B664" s="100"/>
      <c r="C664" s="101" t="s">
        <v>510</v>
      </c>
      <c r="D664" s="102"/>
      <c r="E664" s="103">
        <v>1640431</v>
      </c>
      <c r="F664" s="104"/>
      <c r="G664" s="105"/>
      <c r="H664" s="176"/>
    </row>
    <row r="665" spans="1:8" s="98" customFormat="1" ht="49.5" customHeight="1">
      <c r="A665" s="106"/>
      <c r="B665" s="107"/>
      <c r="C665" s="108"/>
      <c r="D665" s="109"/>
      <c r="E665" s="110">
        <v>1640431</v>
      </c>
      <c r="F665" s="115" t="s">
        <v>327</v>
      </c>
      <c r="G665" s="115"/>
      <c r="H665" s="176"/>
    </row>
    <row r="666" spans="1:8" s="98" customFormat="1" ht="49.5" customHeight="1">
      <c r="A666" s="99"/>
      <c r="B666" s="100"/>
      <c r="C666" s="101" t="s">
        <v>511</v>
      </c>
      <c r="D666" s="102"/>
      <c r="E666" s="103">
        <v>922400</v>
      </c>
      <c r="F666" s="104"/>
      <c r="G666" s="105"/>
      <c r="H666" s="176"/>
    </row>
    <row r="667" spans="1:8" s="98" customFormat="1" ht="49.5" customHeight="1">
      <c r="A667" s="106"/>
      <c r="B667" s="107"/>
      <c r="C667" s="108"/>
      <c r="D667" s="109"/>
      <c r="E667" s="110">
        <v>922400</v>
      </c>
      <c r="F667" s="115" t="s">
        <v>512</v>
      </c>
      <c r="G667" s="115"/>
      <c r="H667" s="176"/>
    </row>
    <row r="668" spans="1:8" s="98" customFormat="1" ht="49.5" customHeight="1">
      <c r="A668" s="99"/>
      <c r="B668" s="100"/>
      <c r="C668" s="101" t="s">
        <v>513</v>
      </c>
      <c r="D668" s="102"/>
      <c r="E668" s="103">
        <v>23438405</v>
      </c>
      <c r="F668" s="104"/>
      <c r="G668" s="105"/>
      <c r="H668" s="176"/>
    </row>
    <row r="669" spans="1:8" s="98" customFormat="1" ht="49.5" customHeight="1">
      <c r="A669" s="106"/>
      <c r="B669" s="107"/>
      <c r="C669" s="108"/>
      <c r="D669" s="109"/>
      <c r="E669" s="110">
        <v>1582900</v>
      </c>
      <c r="F669" s="115" t="s">
        <v>514</v>
      </c>
      <c r="G669" s="115"/>
      <c r="H669" s="176"/>
    </row>
    <row r="670" spans="1:8" s="98" customFormat="1" ht="49.5" customHeight="1">
      <c r="A670" s="106"/>
      <c r="B670" s="107"/>
      <c r="C670" s="108"/>
      <c r="D670" s="109"/>
      <c r="E670" s="110">
        <v>5867</v>
      </c>
      <c r="F670" s="115" t="s">
        <v>515</v>
      </c>
      <c r="G670" s="115"/>
      <c r="H670" s="176"/>
    </row>
    <row r="671" spans="1:8" s="98" customFormat="1" ht="49.5" customHeight="1">
      <c r="A671" s="106"/>
      <c r="B671" s="107"/>
      <c r="C671" s="108"/>
      <c r="D671" s="109"/>
      <c r="E671" s="110">
        <v>21849638</v>
      </c>
      <c r="F671" s="115" t="s">
        <v>516</v>
      </c>
      <c r="G671" s="115"/>
      <c r="H671" s="176"/>
    </row>
    <row r="672" spans="1:8" s="98" customFormat="1" ht="49.5" customHeight="1">
      <c r="A672" s="117" t="s">
        <v>517</v>
      </c>
      <c r="B672" s="117"/>
      <c r="C672" s="117"/>
      <c r="D672" s="95">
        <v>11057500</v>
      </c>
      <c r="E672" s="95">
        <v>99281925</v>
      </c>
      <c r="F672" s="96"/>
      <c r="G672" s="97"/>
      <c r="H672" s="176"/>
    </row>
    <row r="673" spans="1:8" s="98" customFormat="1" ht="49.5" customHeight="1">
      <c r="A673" s="99"/>
      <c r="B673" s="100"/>
      <c r="C673" s="101" t="s">
        <v>518</v>
      </c>
      <c r="D673" s="103">
        <v>2057900</v>
      </c>
      <c r="E673" s="103">
        <v>5014000</v>
      </c>
      <c r="F673" s="104"/>
      <c r="G673" s="105"/>
      <c r="H673" s="176"/>
    </row>
    <row r="674" spans="1:8" s="98" customFormat="1" ht="49.5" customHeight="1">
      <c r="A674" s="106"/>
      <c r="B674" s="107"/>
      <c r="C674" s="108"/>
      <c r="D674" s="110">
        <v>2057900</v>
      </c>
      <c r="E674" s="110">
        <v>5014000</v>
      </c>
      <c r="F674" s="115" t="s">
        <v>556</v>
      </c>
      <c r="G674" s="115"/>
      <c r="H674" s="176"/>
    </row>
    <row r="675" spans="1:8" s="98" customFormat="1" ht="49.5" customHeight="1">
      <c r="A675" s="99"/>
      <c r="B675" s="100"/>
      <c r="C675" s="101" t="s">
        <v>519</v>
      </c>
      <c r="D675" s="102"/>
      <c r="E675" s="103">
        <v>22150000</v>
      </c>
      <c r="F675" s="104"/>
      <c r="G675" s="105"/>
      <c r="H675" s="176"/>
    </row>
    <row r="676" spans="1:8" s="98" customFormat="1" ht="49.5" customHeight="1">
      <c r="A676" s="106"/>
      <c r="B676" s="107"/>
      <c r="C676" s="108"/>
      <c r="D676" s="109"/>
      <c r="E676" s="110">
        <v>22150000</v>
      </c>
      <c r="F676" s="115" t="s">
        <v>312</v>
      </c>
      <c r="G676" s="115"/>
      <c r="H676" s="176"/>
    </row>
    <row r="677" spans="1:8" s="98" customFormat="1" ht="49.5" customHeight="1">
      <c r="A677" s="99"/>
      <c r="B677" s="100"/>
      <c r="C677" s="101" t="s">
        <v>520</v>
      </c>
      <c r="D677" s="102"/>
      <c r="E677" s="103">
        <v>10570371</v>
      </c>
      <c r="F677" s="104"/>
      <c r="G677" s="105"/>
      <c r="H677" s="176"/>
    </row>
    <row r="678" spans="1:8" s="98" customFormat="1" ht="49.5" customHeight="1">
      <c r="A678" s="106"/>
      <c r="B678" s="107"/>
      <c r="C678" s="108"/>
      <c r="D678" s="109"/>
      <c r="E678" s="110">
        <v>10570371</v>
      </c>
      <c r="F678" s="115" t="s">
        <v>314</v>
      </c>
      <c r="G678" s="115"/>
      <c r="H678" s="176"/>
    </row>
    <row r="679" spans="1:8" s="98" customFormat="1" ht="49.5" customHeight="1">
      <c r="A679" s="99"/>
      <c r="B679" s="100"/>
      <c r="C679" s="101" t="s">
        <v>521</v>
      </c>
      <c r="D679" s="102"/>
      <c r="E679" s="103">
        <v>3700000</v>
      </c>
      <c r="F679" s="104"/>
      <c r="G679" s="105"/>
      <c r="H679" s="176"/>
    </row>
    <row r="680" spans="1:8" s="98" customFormat="1" ht="49.5" customHeight="1">
      <c r="A680" s="106"/>
      <c r="B680" s="107"/>
      <c r="C680" s="108"/>
      <c r="D680" s="109"/>
      <c r="E680" s="110">
        <v>3700000</v>
      </c>
      <c r="F680" s="115" t="s">
        <v>522</v>
      </c>
      <c r="G680" s="115"/>
      <c r="H680" s="176"/>
    </row>
    <row r="681" spans="1:8" s="98" customFormat="1" ht="49.5" customHeight="1">
      <c r="A681" s="99"/>
      <c r="B681" s="100"/>
      <c r="C681" s="101" t="s">
        <v>523</v>
      </c>
      <c r="D681" s="102"/>
      <c r="E681" s="103">
        <v>3500000</v>
      </c>
      <c r="F681" s="104"/>
      <c r="G681" s="105"/>
      <c r="H681" s="176"/>
    </row>
    <row r="682" spans="1:8" s="98" customFormat="1" ht="49.5" customHeight="1">
      <c r="A682" s="106"/>
      <c r="B682" s="107"/>
      <c r="C682" s="108"/>
      <c r="D682" s="109"/>
      <c r="E682" s="110">
        <v>3500000</v>
      </c>
      <c r="F682" s="115" t="s">
        <v>390</v>
      </c>
      <c r="G682" s="115"/>
      <c r="H682" s="176"/>
    </row>
    <row r="683" spans="1:8" s="98" customFormat="1" ht="49.5" customHeight="1">
      <c r="A683" s="99"/>
      <c r="B683" s="100"/>
      <c r="C683" s="101" t="s">
        <v>524</v>
      </c>
      <c r="D683" s="103">
        <v>1002100</v>
      </c>
      <c r="E683" s="102"/>
      <c r="F683" s="104"/>
      <c r="G683" s="105"/>
      <c r="H683" s="176"/>
    </row>
    <row r="684" spans="1:8" s="98" customFormat="1" ht="49.5" customHeight="1">
      <c r="A684" s="106"/>
      <c r="B684" s="107"/>
      <c r="C684" s="108"/>
      <c r="D684" s="110">
        <v>1002100</v>
      </c>
      <c r="E684" s="109"/>
      <c r="F684" s="115" t="s">
        <v>321</v>
      </c>
      <c r="G684" s="115"/>
      <c r="H684" s="176"/>
    </row>
    <row r="685" spans="1:8" s="98" customFormat="1" ht="49.5" customHeight="1">
      <c r="A685" s="99"/>
      <c r="B685" s="100"/>
      <c r="C685" s="101" t="s">
        <v>560</v>
      </c>
      <c r="D685" s="103">
        <v>4550000</v>
      </c>
      <c r="E685" s="102"/>
      <c r="F685" s="104"/>
      <c r="G685" s="105"/>
      <c r="H685" s="176"/>
    </row>
    <row r="686" spans="1:8" s="98" customFormat="1" ht="49.5" customHeight="1">
      <c r="A686" s="106"/>
      <c r="B686" s="107"/>
      <c r="C686" s="108"/>
      <c r="D686" s="110">
        <v>4550000</v>
      </c>
      <c r="E686" s="109"/>
      <c r="F686" s="115" t="s">
        <v>561</v>
      </c>
      <c r="G686" s="115"/>
      <c r="H686" s="176"/>
    </row>
    <row r="687" spans="1:8" s="98" customFormat="1" ht="49.5" customHeight="1">
      <c r="A687" s="99"/>
      <c r="B687" s="100"/>
      <c r="C687" s="101" t="s">
        <v>525</v>
      </c>
      <c r="D687" s="102"/>
      <c r="E687" s="103">
        <v>2800000</v>
      </c>
      <c r="F687" s="104"/>
      <c r="G687" s="105"/>
      <c r="H687" s="176"/>
    </row>
    <row r="688" spans="1:8" s="98" customFormat="1" ht="49.5" customHeight="1">
      <c r="A688" s="106"/>
      <c r="B688" s="107"/>
      <c r="C688" s="108"/>
      <c r="D688" s="109"/>
      <c r="E688" s="110">
        <v>2800000</v>
      </c>
      <c r="F688" s="115" t="s">
        <v>526</v>
      </c>
      <c r="G688" s="115"/>
      <c r="H688" s="176"/>
    </row>
    <row r="689" spans="1:8" s="98" customFormat="1" ht="49.5" customHeight="1">
      <c r="A689" s="99"/>
      <c r="B689" s="100"/>
      <c r="C689" s="101" t="s">
        <v>527</v>
      </c>
      <c r="D689" s="102"/>
      <c r="E689" s="103">
        <v>14812981</v>
      </c>
      <c r="F689" s="104"/>
      <c r="G689" s="105"/>
      <c r="H689" s="176"/>
    </row>
    <row r="690" spans="1:8" s="98" customFormat="1" ht="49.5" customHeight="1">
      <c r="A690" s="106"/>
      <c r="B690" s="107"/>
      <c r="C690" s="108"/>
      <c r="D690" s="109"/>
      <c r="E690" s="110">
        <v>14812981</v>
      </c>
      <c r="F690" s="115" t="s">
        <v>323</v>
      </c>
      <c r="G690" s="115"/>
      <c r="H690" s="176"/>
    </row>
    <row r="691" spans="1:8" s="98" customFormat="1" ht="49.5" customHeight="1">
      <c r="A691" s="99"/>
      <c r="B691" s="100"/>
      <c r="C691" s="101" t="s">
        <v>528</v>
      </c>
      <c r="D691" s="102"/>
      <c r="E691" s="103">
        <v>10133933</v>
      </c>
      <c r="F691" s="104"/>
      <c r="G691" s="105"/>
      <c r="H691" s="176"/>
    </row>
    <row r="692" spans="1:8" s="98" customFormat="1" ht="49.5" customHeight="1">
      <c r="A692" s="106"/>
      <c r="B692" s="107"/>
      <c r="C692" s="108"/>
      <c r="D692" s="109"/>
      <c r="E692" s="110">
        <v>10133933</v>
      </c>
      <c r="F692" s="115" t="s">
        <v>325</v>
      </c>
      <c r="G692" s="115"/>
      <c r="H692" s="176"/>
    </row>
    <row r="693" spans="1:8" s="98" customFormat="1" ht="49.5" customHeight="1">
      <c r="A693" s="99"/>
      <c r="B693" s="100"/>
      <c r="C693" s="101" t="s">
        <v>529</v>
      </c>
      <c r="D693" s="102"/>
      <c r="E693" s="103">
        <v>1900640</v>
      </c>
      <c r="F693" s="104"/>
      <c r="G693" s="105"/>
      <c r="H693" s="176"/>
    </row>
    <row r="694" spans="1:8" s="98" customFormat="1" ht="49.5" customHeight="1">
      <c r="A694" s="106"/>
      <c r="B694" s="107"/>
      <c r="C694" s="108"/>
      <c r="D694" s="109"/>
      <c r="E694" s="110">
        <v>1900640</v>
      </c>
      <c r="F694" s="115" t="s">
        <v>327</v>
      </c>
      <c r="G694" s="115"/>
      <c r="H694" s="176"/>
    </row>
    <row r="695" spans="1:8" s="98" customFormat="1" ht="49.5" customHeight="1">
      <c r="A695" s="99"/>
      <c r="B695" s="100"/>
      <c r="C695" s="101" t="s">
        <v>530</v>
      </c>
      <c r="D695" s="102"/>
      <c r="E695" s="103">
        <v>24700000</v>
      </c>
      <c r="F695" s="104"/>
      <c r="G695" s="105"/>
      <c r="H695" s="176"/>
    </row>
    <row r="696" spans="1:8" s="98" customFormat="1" ht="49.5" customHeight="1">
      <c r="A696" s="106"/>
      <c r="B696" s="107"/>
      <c r="C696" s="108"/>
      <c r="D696" s="109"/>
      <c r="E696" s="110">
        <v>24700000</v>
      </c>
      <c r="F696" s="115" t="s">
        <v>329</v>
      </c>
      <c r="G696" s="115"/>
      <c r="H696" s="176"/>
    </row>
    <row r="697" spans="1:8" s="98" customFormat="1" ht="49.5" customHeight="1">
      <c r="A697" s="99"/>
      <c r="B697" s="100"/>
      <c r="C697" s="101" t="s">
        <v>531</v>
      </c>
      <c r="D697" s="103">
        <v>3447500</v>
      </c>
      <c r="E697" s="102"/>
      <c r="F697" s="104"/>
      <c r="G697" s="105"/>
      <c r="H697" s="176"/>
    </row>
    <row r="698" spans="1:8" s="98" customFormat="1" ht="49.5" customHeight="1">
      <c r="A698" s="106"/>
      <c r="B698" s="107"/>
      <c r="C698" s="108"/>
      <c r="D698" s="110">
        <v>3447500</v>
      </c>
      <c r="E698" s="109"/>
      <c r="F698" s="115" t="s">
        <v>266</v>
      </c>
      <c r="G698" s="115"/>
      <c r="H698" s="176"/>
    </row>
    <row r="699" spans="1:8" s="98" customFormat="1" ht="49.5" customHeight="1">
      <c r="A699" s="116" t="s">
        <v>532</v>
      </c>
      <c r="B699" s="116"/>
      <c r="C699" s="116"/>
      <c r="D699" s="112">
        <v>1140723132</v>
      </c>
      <c r="E699" s="112">
        <v>13444145222</v>
      </c>
      <c r="F699" s="113"/>
      <c r="G699" s="114"/>
      <c r="H699" s="176"/>
    </row>
    <row r="700" spans="1:8" s="98" customFormat="1" ht="49.5" customHeight="1">
      <c r="A700" s="177"/>
      <c r="B700" s="177"/>
      <c r="C700" s="178"/>
      <c r="D700" s="179"/>
      <c r="E700" s="179"/>
      <c r="F700" s="180"/>
      <c r="G700" s="180"/>
      <c r="H700" s="176"/>
    </row>
  </sheetData>
  <sheetProtection/>
  <autoFilter ref="A1:O46"/>
  <mergeCells count="508">
    <mergeCell ref="A699:C699"/>
    <mergeCell ref="F667:G667"/>
    <mergeCell ref="F669:G669"/>
    <mergeCell ref="F670:G670"/>
    <mergeCell ref="F671:G671"/>
    <mergeCell ref="A672:C672"/>
    <mergeCell ref="F698:G698"/>
    <mergeCell ref="F622:G622"/>
    <mergeCell ref="F629:G629"/>
    <mergeCell ref="F634:G634"/>
    <mergeCell ref="F639:G639"/>
    <mergeCell ref="A640:C640"/>
    <mergeCell ref="F642:G642"/>
    <mergeCell ref="A578:C578"/>
    <mergeCell ref="F581:G581"/>
    <mergeCell ref="F598:G598"/>
    <mergeCell ref="F603:G603"/>
    <mergeCell ref="A604:C604"/>
    <mergeCell ref="F606:G606"/>
    <mergeCell ref="F545:G545"/>
    <mergeCell ref="F550:G550"/>
    <mergeCell ref="A551:C551"/>
    <mergeCell ref="F553:G553"/>
    <mergeCell ref="F566:G566"/>
    <mergeCell ref="F577:G577"/>
    <mergeCell ref="A477:C477"/>
    <mergeCell ref="F479:G479"/>
    <mergeCell ref="F483:G483"/>
    <mergeCell ref="F489:G489"/>
    <mergeCell ref="F506:G506"/>
    <mergeCell ref="F509:G509"/>
    <mergeCell ref="F416:G416"/>
    <mergeCell ref="F419:G419"/>
    <mergeCell ref="F438:G438"/>
    <mergeCell ref="F441:G441"/>
    <mergeCell ref="F444:G444"/>
    <mergeCell ref="A445:C445"/>
    <mergeCell ref="F360:G360"/>
    <mergeCell ref="A361:C361"/>
    <mergeCell ref="F363:G363"/>
    <mergeCell ref="F368:G368"/>
    <mergeCell ref="A369:C369"/>
    <mergeCell ref="F371:G371"/>
    <mergeCell ref="F331:G331"/>
    <mergeCell ref="F337:G337"/>
    <mergeCell ref="F342:G342"/>
    <mergeCell ref="F345:G345"/>
    <mergeCell ref="F346:G346"/>
    <mergeCell ref="A347:C347"/>
    <mergeCell ref="F311:G311"/>
    <mergeCell ref="A312:C312"/>
    <mergeCell ref="F316:G316"/>
    <mergeCell ref="F324:G324"/>
    <mergeCell ref="F327:G327"/>
    <mergeCell ref="A328:C328"/>
    <mergeCell ref="F287:G287"/>
    <mergeCell ref="A288:C288"/>
    <mergeCell ref="F290:G290"/>
    <mergeCell ref="A291:C291"/>
    <mergeCell ref="F293:G293"/>
    <mergeCell ref="A294:C294"/>
    <mergeCell ref="F253:G253"/>
    <mergeCell ref="F254:G254"/>
    <mergeCell ref="A255:C255"/>
    <mergeCell ref="F257:G257"/>
    <mergeCell ref="F258:G258"/>
    <mergeCell ref="A259:C259"/>
    <mergeCell ref="A232:C232"/>
    <mergeCell ref="F236:G236"/>
    <mergeCell ref="A237:C237"/>
    <mergeCell ref="F245:G245"/>
    <mergeCell ref="F248:G248"/>
    <mergeCell ref="A249:C249"/>
    <mergeCell ref="A50:C50"/>
    <mergeCell ref="F52:G52"/>
    <mergeCell ref="F54:G54"/>
    <mergeCell ref="F56:G56"/>
    <mergeCell ref="F57:G57"/>
    <mergeCell ref="F58:G58"/>
    <mergeCell ref="F73:G73"/>
    <mergeCell ref="F59:G59"/>
    <mergeCell ref="F61:G61"/>
    <mergeCell ref="F62:G62"/>
    <mergeCell ref="F63:G63"/>
    <mergeCell ref="F64:G64"/>
    <mergeCell ref="F66:G66"/>
    <mergeCell ref="A74:C74"/>
    <mergeCell ref="F76:G76"/>
    <mergeCell ref="F78:G78"/>
    <mergeCell ref="F79:G79"/>
    <mergeCell ref="F81:G81"/>
    <mergeCell ref="F67:G67"/>
    <mergeCell ref="F68:G68"/>
    <mergeCell ref="F69:G69"/>
    <mergeCell ref="F70:G70"/>
    <mergeCell ref="F71:G71"/>
    <mergeCell ref="F116:G116"/>
    <mergeCell ref="F115:G115"/>
    <mergeCell ref="F118:G118"/>
    <mergeCell ref="F120:G120"/>
    <mergeCell ref="F94:G94"/>
    <mergeCell ref="F95:G95"/>
    <mergeCell ref="F98:G98"/>
    <mergeCell ref="F99:G99"/>
    <mergeCell ref="F97:G97"/>
    <mergeCell ref="A143:C143"/>
    <mergeCell ref="F137:G137"/>
    <mergeCell ref="F138:G138"/>
    <mergeCell ref="F136:G136"/>
    <mergeCell ref="F121:G121"/>
    <mergeCell ref="F124:G124"/>
    <mergeCell ref="F125:G125"/>
    <mergeCell ref="F128:G128"/>
    <mergeCell ref="F188:G188"/>
    <mergeCell ref="F191:G191"/>
    <mergeCell ref="F186:G186"/>
    <mergeCell ref="F158:G158"/>
    <mergeCell ref="A159:C159"/>
    <mergeCell ref="F161:G161"/>
    <mergeCell ref="F163:G163"/>
    <mergeCell ref="F165:G165"/>
    <mergeCell ref="A166:C166"/>
    <mergeCell ref="F168:G168"/>
    <mergeCell ref="F211:G211"/>
    <mergeCell ref="F212:G212"/>
    <mergeCell ref="F213:G213"/>
    <mergeCell ref="F196:G196"/>
    <mergeCell ref="A197:C197"/>
    <mergeCell ref="F199:G199"/>
    <mergeCell ref="F201:G201"/>
    <mergeCell ref="F234:G234"/>
    <mergeCell ref="F220:G220"/>
    <mergeCell ref="F221:G221"/>
    <mergeCell ref="F222:G222"/>
    <mergeCell ref="F223:G223"/>
    <mergeCell ref="F224:G224"/>
    <mergeCell ref="F225:G225"/>
    <mergeCell ref="F239:G239"/>
    <mergeCell ref="F241:G241"/>
    <mergeCell ref="F243:G243"/>
    <mergeCell ref="F228:G228"/>
    <mergeCell ref="F231:G231"/>
    <mergeCell ref="F273:G273"/>
    <mergeCell ref="F261:G261"/>
    <mergeCell ref="F263:G263"/>
    <mergeCell ref="F265:G265"/>
    <mergeCell ref="F269:G269"/>
    <mergeCell ref="F276:G276"/>
    <mergeCell ref="F280:G280"/>
    <mergeCell ref="F267:G267"/>
    <mergeCell ref="F270:G270"/>
    <mergeCell ref="F272:G272"/>
    <mergeCell ref="F297:G297"/>
    <mergeCell ref="F296:G296"/>
    <mergeCell ref="F299:G299"/>
    <mergeCell ref="F308:G308"/>
    <mergeCell ref="F300:G300"/>
    <mergeCell ref="F301:G301"/>
    <mergeCell ref="F302:G302"/>
    <mergeCell ref="A303:C303"/>
    <mergeCell ref="F305:G305"/>
    <mergeCell ref="F330:G330"/>
    <mergeCell ref="F317:G317"/>
    <mergeCell ref="F319:G319"/>
    <mergeCell ref="F320:G320"/>
    <mergeCell ref="F321:G321"/>
    <mergeCell ref="F322:G322"/>
    <mergeCell ref="F366:G366"/>
    <mergeCell ref="F349:G349"/>
    <mergeCell ref="F340:G340"/>
    <mergeCell ref="F343:G343"/>
    <mergeCell ref="F351:G351"/>
    <mergeCell ref="A352:C352"/>
    <mergeCell ref="F354:G354"/>
    <mergeCell ref="F404:G404"/>
    <mergeCell ref="F406:G406"/>
    <mergeCell ref="F387:G387"/>
    <mergeCell ref="F390:G390"/>
    <mergeCell ref="F392:G392"/>
    <mergeCell ref="F394:G394"/>
    <mergeCell ref="F396:G396"/>
    <mergeCell ref="F389:G389"/>
    <mergeCell ref="F436:G436"/>
    <mergeCell ref="F417:G417"/>
    <mergeCell ref="F420:G420"/>
    <mergeCell ref="F422:G422"/>
    <mergeCell ref="F447:G447"/>
    <mergeCell ref="F452:G452"/>
    <mergeCell ref="F467:G467"/>
    <mergeCell ref="F480:G480"/>
    <mergeCell ref="F484:G484"/>
    <mergeCell ref="F475:G475"/>
    <mergeCell ref="F476:G476"/>
    <mergeCell ref="F510:G510"/>
    <mergeCell ref="F486:G486"/>
    <mergeCell ref="F487:G487"/>
    <mergeCell ref="F512:G512"/>
    <mergeCell ref="F513:G513"/>
    <mergeCell ref="A514:C514"/>
    <mergeCell ref="F562:G562"/>
    <mergeCell ref="F567:G567"/>
    <mergeCell ref="F569:G569"/>
    <mergeCell ref="F554:G554"/>
    <mergeCell ref="F556:G556"/>
    <mergeCell ref="F558:G558"/>
    <mergeCell ref="F607:G607"/>
    <mergeCell ref="F612:G612"/>
    <mergeCell ref="F614:G614"/>
    <mergeCell ref="F592:G592"/>
    <mergeCell ref="F594:G594"/>
    <mergeCell ref="F599:G599"/>
    <mergeCell ref="F611:G611"/>
    <mergeCell ref="F651:G651"/>
    <mergeCell ref="F635:G635"/>
    <mergeCell ref="F643:G643"/>
    <mergeCell ref="F647:G647"/>
    <mergeCell ref="F650:G650"/>
    <mergeCell ref="A38:B38"/>
    <mergeCell ref="F40:G40"/>
    <mergeCell ref="A39:B39"/>
    <mergeCell ref="A35:B35"/>
    <mergeCell ref="F35:G35"/>
    <mergeCell ref="A48:B48"/>
    <mergeCell ref="J29:N29"/>
    <mergeCell ref="P34:Q34"/>
    <mergeCell ref="L33:O33"/>
    <mergeCell ref="J33:K33"/>
    <mergeCell ref="F42:G42"/>
    <mergeCell ref="A41:B41"/>
    <mergeCell ref="F39:G39"/>
    <mergeCell ref="A40:B40"/>
    <mergeCell ref="F49:G49"/>
    <mergeCell ref="D47:D49"/>
    <mergeCell ref="E47:E49"/>
    <mergeCell ref="A47:C47"/>
    <mergeCell ref="F45:G45"/>
    <mergeCell ref="A14:B14"/>
    <mergeCell ref="F14:G14"/>
    <mergeCell ref="A15:B15"/>
    <mergeCell ref="F30:G30"/>
    <mergeCell ref="F19:G19"/>
    <mergeCell ref="F23:G23"/>
    <mergeCell ref="F21:G21"/>
    <mergeCell ref="A28:B28"/>
    <mergeCell ref="F15:G15"/>
    <mergeCell ref="F25:G25"/>
    <mergeCell ref="F44:G44"/>
    <mergeCell ref="A46:C46"/>
    <mergeCell ref="A45:B45"/>
    <mergeCell ref="A44:B44"/>
    <mergeCell ref="F34:G34"/>
    <mergeCell ref="F46:G46"/>
    <mergeCell ref="A43:B43"/>
    <mergeCell ref="A34:B34"/>
    <mergeCell ref="A36:B36"/>
    <mergeCell ref="A37:B37"/>
    <mergeCell ref="F38:G38"/>
    <mergeCell ref="A25:B25"/>
    <mergeCell ref="A31:B31"/>
    <mergeCell ref="A30:B30"/>
    <mergeCell ref="A7:C7"/>
    <mergeCell ref="F28:G28"/>
    <mergeCell ref="F29:G29"/>
    <mergeCell ref="A10:B10"/>
    <mergeCell ref="F16:G16"/>
    <mergeCell ref="A9:B9"/>
    <mergeCell ref="A13:B13"/>
    <mergeCell ref="A12:C12"/>
    <mergeCell ref="A11:B11"/>
    <mergeCell ref="A2:G2"/>
    <mergeCell ref="A4:G4"/>
    <mergeCell ref="A5:B5"/>
    <mergeCell ref="A3:G3"/>
    <mergeCell ref="F9:G9"/>
    <mergeCell ref="F13:G13"/>
    <mergeCell ref="A16:B16"/>
    <mergeCell ref="F12:G12"/>
    <mergeCell ref="A6:C6"/>
    <mergeCell ref="F5:G5"/>
    <mergeCell ref="F6:G6"/>
    <mergeCell ref="F7:G7"/>
    <mergeCell ref="F11:G11"/>
    <mergeCell ref="A8:B8"/>
    <mergeCell ref="F8:G8"/>
    <mergeCell ref="F10:G10"/>
    <mergeCell ref="A20:C20"/>
    <mergeCell ref="A17:C17"/>
    <mergeCell ref="F24:G24"/>
    <mergeCell ref="F17:G17"/>
    <mergeCell ref="F20:G20"/>
    <mergeCell ref="A18:B18"/>
    <mergeCell ref="A19:B19"/>
    <mergeCell ref="A24:B24"/>
    <mergeCell ref="F18:G18"/>
    <mergeCell ref="A22:B22"/>
    <mergeCell ref="F26:G26"/>
    <mergeCell ref="A23:B23"/>
    <mergeCell ref="A21:B21"/>
    <mergeCell ref="F43:G43"/>
    <mergeCell ref="A42:B42"/>
    <mergeCell ref="F41:G41"/>
    <mergeCell ref="F36:G36"/>
    <mergeCell ref="F37:G37"/>
    <mergeCell ref="A29:C29"/>
    <mergeCell ref="A26:B26"/>
    <mergeCell ref="A27:B27"/>
    <mergeCell ref="F27:G27"/>
    <mergeCell ref="F32:G32"/>
    <mergeCell ref="F31:G31"/>
    <mergeCell ref="A32:B32"/>
    <mergeCell ref="A33:B33"/>
    <mergeCell ref="F33:G33"/>
    <mergeCell ref="F83:G83"/>
    <mergeCell ref="A84:C84"/>
    <mergeCell ref="F86:G86"/>
    <mergeCell ref="F88:G88"/>
    <mergeCell ref="F91:G91"/>
    <mergeCell ref="F93:G93"/>
    <mergeCell ref="F89:G89"/>
    <mergeCell ref="F101:G101"/>
    <mergeCell ref="A102:C102"/>
    <mergeCell ref="F104:G104"/>
    <mergeCell ref="F107:G107"/>
    <mergeCell ref="F110:G110"/>
    <mergeCell ref="F113:G113"/>
    <mergeCell ref="F105:G105"/>
    <mergeCell ref="F108:G108"/>
    <mergeCell ref="F111:G111"/>
    <mergeCell ref="F123:G123"/>
    <mergeCell ref="F127:G127"/>
    <mergeCell ref="F130:G130"/>
    <mergeCell ref="F132:G132"/>
    <mergeCell ref="F134:G134"/>
    <mergeCell ref="F145:G145"/>
    <mergeCell ref="F139:G139"/>
    <mergeCell ref="F140:G140"/>
    <mergeCell ref="F141:G141"/>
    <mergeCell ref="F142:G142"/>
    <mergeCell ref="F148:G148"/>
    <mergeCell ref="F151:G151"/>
    <mergeCell ref="F153:G153"/>
    <mergeCell ref="F155:G155"/>
    <mergeCell ref="F157:G157"/>
    <mergeCell ref="F146:G146"/>
    <mergeCell ref="F149:G149"/>
    <mergeCell ref="F170:G170"/>
    <mergeCell ref="F172:G172"/>
    <mergeCell ref="F174:G174"/>
    <mergeCell ref="F176:G176"/>
    <mergeCell ref="F178:G178"/>
    <mergeCell ref="F180:G180"/>
    <mergeCell ref="A181:C181"/>
    <mergeCell ref="F183:G183"/>
    <mergeCell ref="F185:G185"/>
    <mergeCell ref="F203:G203"/>
    <mergeCell ref="F205:G205"/>
    <mergeCell ref="F207:G207"/>
    <mergeCell ref="F189:G189"/>
    <mergeCell ref="F192:G192"/>
    <mergeCell ref="F193:G193"/>
    <mergeCell ref="F194:G194"/>
    <mergeCell ref="F209:G209"/>
    <mergeCell ref="F226:G226"/>
    <mergeCell ref="F229:G229"/>
    <mergeCell ref="F214:G214"/>
    <mergeCell ref="F215:G215"/>
    <mergeCell ref="F216:G216"/>
    <mergeCell ref="F217:G217"/>
    <mergeCell ref="F218:G218"/>
    <mergeCell ref="F219:G219"/>
    <mergeCell ref="F210:G210"/>
    <mergeCell ref="F450:G450"/>
    <mergeCell ref="F246:G246"/>
    <mergeCell ref="F251:G251"/>
    <mergeCell ref="F414:G414"/>
    <mergeCell ref="F412:G412"/>
    <mergeCell ref="F465:G465"/>
    <mergeCell ref="F470:G470"/>
    <mergeCell ref="F473:G473"/>
    <mergeCell ref="F463:G463"/>
    <mergeCell ref="F468:G468"/>
    <mergeCell ref="F472:G472"/>
    <mergeCell ref="F504:G504"/>
    <mergeCell ref="F507:G507"/>
    <mergeCell ref="F498:G498"/>
    <mergeCell ref="F500:G500"/>
    <mergeCell ref="F502:G502"/>
    <mergeCell ref="F541:G541"/>
    <mergeCell ref="F543:G543"/>
    <mergeCell ref="F548:G548"/>
    <mergeCell ref="F519:G519"/>
    <mergeCell ref="F522:G522"/>
    <mergeCell ref="F546:G546"/>
    <mergeCell ref="F521:G521"/>
    <mergeCell ref="F524:G524"/>
    <mergeCell ref="F630:G630"/>
    <mergeCell ref="F580:G580"/>
    <mergeCell ref="F582:G582"/>
    <mergeCell ref="F584:G584"/>
    <mergeCell ref="F586:G586"/>
    <mergeCell ref="F588:G588"/>
    <mergeCell ref="F590:G590"/>
    <mergeCell ref="F616:G616"/>
    <mergeCell ref="F618:G618"/>
    <mergeCell ref="F653:G653"/>
    <mergeCell ref="F655:G655"/>
    <mergeCell ref="F657:G657"/>
    <mergeCell ref="F659:G659"/>
    <mergeCell ref="F661:G661"/>
    <mergeCell ref="F665:G665"/>
    <mergeCell ref="F663:G663"/>
    <mergeCell ref="F690:G690"/>
    <mergeCell ref="F692:G692"/>
    <mergeCell ref="F694:G694"/>
    <mergeCell ref="F674:G674"/>
    <mergeCell ref="F676:G676"/>
    <mergeCell ref="F678:G678"/>
    <mergeCell ref="F680:G680"/>
    <mergeCell ref="F682:G682"/>
    <mergeCell ref="F684:G684"/>
    <mergeCell ref="F274:G274"/>
    <mergeCell ref="F278:G278"/>
    <mergeCell ref="F283:G283"/>
    <mergeCell ref="F285:G285"/>
    <mergeCell ref="F282:G282"/>
    <mergeCell ref="F275:G275"/>
    <mergeCell ref="F279:G279"/>
    <mergeCell ref="F284:G284"/>
    <mergeCell ref="F306:G306"/>
    <mergeCell ref="F315:G315"/>
    <mergeCell ref="F323:G323"/>
    <mergeCell ref="F325:G325"/>
    <mergeCell ref="F314:G314"/>
    <mergeCell ref="F310:G310"/>
    <mergeCell ref="F332:G332"/>
    <mergeCell ref="F336:G336"/>
    <mergeCell ref="F341:G341"/>
    <mergeCell ref="F334:G334"/>
    <mergeCell ref="F338:G338"/>
    <mergeCell ref="F364:G364"/>
    <mergeCell ref="A355:C355"/>
    <mergeCell ref="F357:G357"/>
    <mergeCell ref="A358:C358"/>
    <mergeCell ref="A372:C372"/>
    <mergeCell ref="F374:G374"/>
    <mergeCell ref="A375:C375"/>
    <mergeCell ref="F377:G377"/>
    <mergeCell ref="F379:G379"/>
    <mergeCell ref="F385:G385"/>
    <mergeCell ref="F381:G381"/>
    <mergeCell ref="A382:C382"/>
    <mergeCell ref="F384:G384"/>
    <mergeCell ref="F398:G398"/>
    <mergeCell ref="F400:G400"/>
    <mergeCell ref="F402:G402"/>
    <mergeCell ref="F407:G407"/>
    <mergeCell ref="F408:G408"/>
    <mergeCell ref="F409:G409"/>
    <mergeCell ref="A410:C410"/>
    <mergeCell ref="F424:G424"/>
    <mergeCell ref="F426:G426"/>
    <mergeCell ref="F428:G428"/>
    <mergeCell ref="F430:G430"/>
    <mergeCell ref="F432:G432"/>
    <mergeCell ref="F434:G434"/>
    <mergeCell ref="F442:G442"/>
    <mergeCell ref="F448:G448"/>
    <mergeCell ref="F439:G439"/>
    <mergeCell ref="F453:G453"/>
    <mergeCell ref="F455:G455"/>
    <mergeCell ref="F457:G457"/>
    <mergeCell ref="F459:G459"/>
    <mergeCell ref="F461:G461"/>
    <mergeCell ref="F482:G482"/>
    <mergeCell ref="F488:G488"/>
    <mergeCell ref="F490:G490"/>
    <mergeCell ref="F492:G492"/>
    <mergeCell ref="F494:G494"/>
    <mergeCell ref="F496:G496"/>
    <mergeCell ref="F517:G517"/>
    <mergeCell ref="F525:G525"/>
    <mergeCell ref="F527:G527"/>
    <mergeCell ref="F516:G516"/>
    <mergeCell ref="F529:G529"/>
    <mergeCell ref="F531:G531"/>
    <mergeCell ref="F533:G533"/>
    <mergeCell ref="F535:G535"/>
    <mergeCell ref="F537:G537"/>
    <mergeCell ref="F539:G539"/>
    <mergeCell ref="F564:G564"/>
    <mergeCell ref="F575:G575"/>
    <mergeCell ref="F596:G596"/>
    <mergeCell ref="F573:G573"/>
    <mergeCell ref="F571:G571"/>
    <mergeCell ref="F560:G560"/>
    <mergeCell ref="F601:G601"/>
    <mergeCell ref="F609:G609"/>
    <mergeCell ref="F620:G620"/>
    <mergeCell ref="F627:G627"/>
    <mergeCell ref="F623:G623"/>
    <mergeCell ref="F625:G625"/>
    <mergeCell ref="F696:G696"/>
    <mergeCell ref="F632:G632"/>
    <mergeCell ref="F637:G637"/>
    <mergeCell ref="F645:G645"/>
    <mergeCell ref="F648:G648"/>
    <mergeCell ref="F686:G686"/>
    <mergeCell ref="F688:G688"/>
  </mergeCells>
  <printOptions/>
  <pageMargins left="0.5905511811023623" right="0.3937007874015748" top="0.5905511811023623" bottom="0.5905511811023623" header="0.3937007874015748" footer="0.3937007874015748"/>
  <pageSetup fitToHeight="100" horizontalDpi="600" verticalDpi="600" orientation="landscape" pageOrder="overThenDown" paperSize="9" scale="70" r:id="rId1"/>
  <headerFooter alignWithMargins="0">
    <oddFooter>&amp;C&amp;P</oddFoot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Марина Г. Сошко</cp:lastModifiedBy>
  <cp:lastPrinted>2023-03-13T12:24:20Z</cp:lastPrinted>
  <dcterms:created xsi:type="dcterms:W3CDTF">2020-11-25T07:31:58Z</dcterms:created>
  <dcterms:modified xsi:type="dcterms:W3CDTF">2023-03-13T13:17:39Z</dcterms:modified>
  <cp:category/>
  <cp:version/>
  <cp:contentType/>
  <cp:contentStatus/>
  <cp:revision>1</cp:revision>
</cp:coreProperties>
</file>