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firstSheet="6" activeTab="6"/>
  </bookViews>
  <sheets>
    <sheet name="ПІДСУМОК" sheetId="1" state="hidden" r:id="rId1"/>
    <sheet name="ГІОЦ" sheetId="2" state="hidden" r:id="rId2"/>
    <sheet name="Інформатика" sheetId="3" state="hidden" r:id="rId3"/>
    <sheet name="КТС" sheetId="4" state="hidden" r:id="rId4"/>
    <sheet name="ДІКТ" sheetId="5" state="hidden" r:id="rId5"/>
    <sheet name="АПАРАТ" sheetId="6" state="hidden" r:id="rId6"/>
    <sheet name="ПОРІВНЯЛЬНА (2)" sheetId="7" r:id="rId7"/>
    <sheet name="рез.показники до рорзділу І" sheetId="8" state="hidden" r:id="rId8"/>
    <sheet name="Аркуш5" sheetId="9" state="hidden" r:id="rId9"/>
    <sheet name="Аркуш4" sheetId="10" state="hidden" r:id="rId10"/>
    <sheet name="Аркуш3" sheetId="11" state="hidden" r:id="rId11"/>
    <sheet name="Аркуш2" sheetId="12" state="hidden" r:id="rId12"/>
  </sheets>
  <definedNames>
    <definedName name="_xlfn.SUMIFS" hidden="1">#NAME?</definedName>
    <definedName name="_xlnm.Print_Titles" localSheetId="1">'ГІОЦ'!$3:$5</definedName>
    <definedName name="_xlnm.Print_Titles" localSheetId="2">'Інформатика'!$3:$5</definedName>
    <definedName name="_xlnm.Print_Titles" localSheetId="3">'КТС'!$3:$5</definedName>
    <definedName name="_xlnm.Print_Titles" localSheetId="6">'ПОРІВНЯЛЬНА (2)'!$6:$7</definedName>
    <definedName name="_xlnm.Print_Area" localSheetId="1">'ГІОЦ'!$A$1:$I$133</definedName>
    <definedName name="_xlnm.Print_Area" localSheetId="2">'Інформатика'!$A$1:$I$80</definedName>
    <definedName name="_xlnm.Print_Area" localSheetId="3">'КТС'!$A$1:$I$75</definedName>
    <definedName name="_xlnm.Print_Area" localSheetId="6">'ПОРІВНЯЛЬНА (2)'!#REF!</definedName>
  </definedNames>
  <calcPr fullCalcOnLoad="1" refMode="R1C1"/>
</workbook>
</file>

<file path=xl/sharedStrings.xml><?xml version="1.0" encoding="utf-8"?>
<sst xmlns="http://schemas.openxmlformats.org/spreadsheetml/2006/main" count="2531" uniqueCount="796">
  <si>
    <t>Виконавець</t>
  </si>
  <si>
    <t>Роки</t>
  </si>
  <si>
    <t>РАЗОМ</t>
  </si>
  <si>
    <t>ДІКТ</t>
  </si>
  <si>
    <t>АПАРАТ</t>
  </si>
  <si>
    <t>ГІОЦ</t>
  </si>
  <si>
    <t>ІНФОРМАТИКА</t>
  </si>
  <si>
    <t>КТС</t>
  </si>
  <si>
    <t>Напрями діяльності та заходи Комплексної міської цільової програми "Електронна столиця" на 2019 - 2022 роки</t>
  </si>
  <si>
    <t>N з/п</t>
  </si>
  <si>
    <t>Назва напряму діяльності (пріоритетні завдання)</t>
  </si>
  <si>
    <t>Заходи програми</t>
  </si>
  <si>
    <t>Строк виконання заходу</t>
  </si>
  <si>
    <t>Виконавці/співвиконавці</t>
  </si>
  <si>
    <t>Джерела фінансування</t>
  </si>
  <si>
    <t>Орієнтовні обсяги фінансування (вартість), тис. гривень, у тому числі:</t>
  </si>
  <si>
    <t>Очікуваний результат</t>
  </si>
  <si>
    <t>Створення, впровадження та розвиток Платформи електронної демократії.</t>
  </si>
  <si>
    <t>2019 - 2022</t>
  </si>
  <si>
    <t>Департамент інформаційно-комунікаційних технологій / КП "Головний інформаційно-обчислювальний центр"</t>
  </si>
  <si>
    <t>Бюджет м. Києва</t>
  </si>
  <si>
    <t xml:space="preserve">Модернізація та функціональне розширення інформаційно-телекомунікаційної системи единий веб-портал територіальної громади міста Києва:
Розширення функціональних можливостей та супроводження інформаційно-телекомунікаційної системи "Єдиний веб-портал територіальної громади міста Києва" . Вдосконалення інформаційної структури порталу., інтеграція з іншими муніципальними ресурсами для висвітлення інформації про діяльність міської влади.
Зміна дизайну та приведення до єдиної  архітектури оновленого Порталу веб-ресурсів доменної зони kyivcity.gov.ua для подальшої роботи цих підрозділів, підтримки веб-ресурсів модераторами та наповнення актуальним контентом. 
Розробка API отримання даних з системи документообігу «АСКОД» . Доопрацювання:
    1. Створити на Єдиному веб-порталі форму подачі запитів на інформацію відповідно до Закону України «Про доступ до публічної інформації».
2. Удосконалення Систему обліку публічної інформації КМДА.
3. Налаштувати пошук за ключовим словом у зворотному хронологічному порядку (від найактуальнішої за часом публікації до найстарішої) на головній сторінці порталу, а також за ідентичним принципом у розділі новини - https://kyivcity.gov.ua/news.html.
4. Оптимізувати блок топ-новин (одне велике фото із заголовком новини на ньому та праворуч три прев’ю фото із заголовками новин поруч із ними).
5. Модернізація розділу «Публічна інформація та ЗМІ»
6. Пропозиції щодо створення інструменту (бази даних) для
проходження проектів рішень Київської міської ради:
6.1. Не обов’язково в існуючому електронному документообігу (АСКОД).
6.2. Має задовольняти сучасні технології в електронному документообігу (ЕЦП тощо).
6.3. Мати можливість відображати інформацію на веб-порталі (Єдиний портал міста Києва).
6.4. Передбачити варіативність оприлюднених рішень Київської міської ради (аналог бази Законів України у ВРУ).
Блок-схема проходження проектів рішень КМР, яка є відображенням Регламенту Київської міської ради (http://kmr.gov.ua/uk/content/reglament-kyyivrady):https://docs.google.com/presentation/d/1tJDJ9TGYoQ0XI-vBSlliKZNuyEs5NRTdS8Tbkhc2rMM/edit?usp=sharing
7. Пропозиції щодо створення суб-веб сторінки Київської міської ради на «Єдиному веб-порталі територіальної громади міста Києва»:
7.1. Перенесення існуючого контенту.
7.1.1. Провести аудит розділів у контексті недублювання з основним порталом.
7.1.2. Забезпечити функціонування поштового сервера @kmr.gov.ua (POP3, SMTP та WEB).
7.1.3. Забезпечити паркування домену kmr.gov.ua.
7.2. Контент, який потребує доопрацювання.
7.2.1. Архів (аналог з сайтом ВР).
7.2.2. Очищення влади (відповідно до Закону про люстрацію; можливо  міні-база для порталу в цілому).
7.2.3. Увесь розділ «Депутати» (Пошук свого депутата за адресою проживання, карта округів, карта громадських приймалень, архів).
7.2.4 Відображення роботи комісій та пленарних засідань. Потрібно об’єднання в єдиний масив з відображенням інфогріфіки та статистики (відвідування депутатів, кількість засідань, як голосували депутати тощо), частково автоматичне витягання інформації з баз даних частково доповнювати інформацією в ручному режимі).
7.2.5 Необхідно відображати на сайті проходження проектів рішень та рішень КМР.
7.2.6. Електронні запити та звернення (через кабінет основного сайту).
7.2.7. Міські цільові програми (звітування перед громадою).
7.2.8. Громадська участь.
7.2.8.1. Громадський бюджет.
7.2.8.2. Петиції.
7.2.8.3. Громадські слухання.
7.2.8.4. Місцеві ініціативи (відображення проходження).
7.2.9. Набори відкритих даних (пропозиція: єдиний спільний блок на головному сайті поділений по розпорядниках інформації, автоматичне формування наборів та відправка на data.gov.ua).
7.3. Контент, який потребує створення.
7.3.1. Оренда Колонної зали (бажано через кабінет).
7.3.2. Запис на присутність на пленарному засіданні (бажано через кабінет, автоматичне формування списків у бюро перепусток).
</t>
  </si>
  <si>
    <t>2019-</t>
  </si>
  <si>
    <t>2020-</t>
  </si>
  <si>
    <t>2021-</t>
  </si>
  <si>
    <t>2022-</t>
  </si>
  <si>
    <t>Модернізація та функціональне розширення програмно-технічного комплексу інформаційно-довідкової служби Call-центр 1551.
Розширення функціональних можливостей програмно-технічного комплексу інформаційно-довідкової служби Call-центр. Закупівля ліцензій та обладнання.   .  Вдосконалення масової автоматизованої розсилки СМС-повідомлень. Розвиток  інформаційної системи КБУ “Контактний центр міста києва” ПЗ “CRM-1551”
.Розвиток  коммунікаційної системи КБУ “Контактний центр міста києва” ПЗ “CallWay ContactCenter”
.Розвиток сайту КБУ “Контактний центр міста києва”  https://1551.gov.ua
.Розвиток  мобільних додатків 1551 на платформах Android та IOS
Створення мобільного додатку виконавця/керівника організації/структурного підрозділу КМДА структурного  на платформі Android та IOS.
— Мобільний додаток для здійснення оперативного опрацювання термінових звернень по аварійним чи невідкладним питанням.
— Розвиток функціоналу для керівництва для контролю та візування процесу опрацювання звернень громадян отриманих КБУ “Контактним центром міста києва”.  
Оновлення ПЗ та інтеграція модулів "Петиції" та "Звернення 1551" в СЕД АСКОД, внести відповідні зміни в СЕД АСКОД для можливості підключення секретаріату Київської міської ради до Системи  електронної взаємодії органів виконавчої влади (СЕВ ОВВ)</t>
  </si>
  <si>
    <t>Розвиток системи протидії незаконній рекламі
— Залучення пересічних громадян до бородьби з рекламою, розміщенною з порушенням правил благоустрою;
— Інтеграція з інформаційною системю управління реклами для реалізації функції перевірки дозволів на розміщення реклами.</t>
  </si>
  <si>
    <t>Створення стрімінгової платформи для отримання відеоданних від агентів та пересічних користувачів з надзвичайних та тематичних подій.
— Стверення платформи для забезпечення трансляцій від співробітників структурних підроздів КМДА та комунальних підприємств;
— Інтеграція з аналогічними платформами національної поліції;
— Вивід трансляції на панелі та термінали ситуаційного центра та керівництва структурних підроздів КМДА</t>
  </si>
  <si>
    <t xml:space="preserve">Створення системи автоматизованого лінгвістичного аналізу розмов операторів та омніканальної системи спілкування мешканців та гостей міста Києва з операторам КЦ в режимі переписки обо роботизваному форматі надання відповідей
— Автоматична трансформація всіх розмов у текст;
— Пошук семантичних залежностей та типізація звернень;
— Відслідковування ненармативної та забороненої лексики;
- Відслідковування тренда настрою заявників по територіальному, віковому, соціальному відношенню;
- Автоматична оцінка якості спілкування операторів
Единий механімз налаштування семантик спілкування та алгоритмів надання відповідй для всіх каналі комунікації;
— Інтеграція з інформаційною системою КБУ “Контактний центр міста києва”, сайтом, базою знань та загальноміськими інформаційними сервісами.
Створення системи автоматизованого лінгвістичного аналізу розмов операторів та омніканальної системи спілкування мешканців та гостей міста Києва з операторам КЦ в режимі переписки обо роботизваному форматі надання відповідей
— Автоматична трансформація всіх розмов у текст;
— Пошук семантичних залежностей та типізація звернень;
— Відслідковування ненармативної та забороненої лексики;
- Відслідковування тренда настрою заявників по територіальному, віковому, соціальному відношенню;
- Автоматична оцінка якості спілкування операторів
Единий механімз налаштування семантик спілкування та алгоритмів надання відповідй для всіх каналі комунікації;
— Інтеграція з інформаційною системою КБУ “Контактний центр міста києва”, сайтом, базою знань та загальноміськими інформаційними сервісами.
</t>
  </si>
  <si>
    <t>Розвиток  системи інформування заявників про події у місті
— Підключення до сервісу мессенджерів facebook, viber, telegram тощо;
— Налаштування персонального інформування про міські події та комунальні сервіси.</t>
  </si>
  <si>
    <t xml:space="preserve">Розвиток сервісу "Громадський бюджет"
Розвиток сервісу. Зміна структури та зовнішнього вигляду сайту (редизайн сайту).
Розробка брендбука, як систематизація фірмового стилю. Доопрацювання сервісу «Громадський бюджет»:
1.Ведення історії проектів-переможців
2.Вивід голосів за ГБК в Особистому Кабінеті
3.Перехід проектів між сесіями — механізм направлення проектів минулих періодів, які отримали мінімально необхідну підтримку, але не потрапили на реалізацію, відразу на експертизу.
4.Редактор контентних блоків:
5..Інтеграція з мессенджерами та соціальними мережами (чати підтримки через Facebook або Telegram на Порталі).
7.Створення відкритого календаря подій та заходів:
8.Автоматизація внутрішніх комунікаційних процесів
3.10.      Удосконалення картки проекту:
тощо.
</t>
  </si>
  <si>
    <t>Розвиток та модернізація сервісу електронних петицій
Вдосконалення технології верифікації результатів голосування. Редизайн сервісу електронних петицій. Здійснення технічного аналізу петицій на накрутки. . Інформування громадян про хід розгляду електронних петицій. Створення ПЗ взаємодії сервісу з системою електронного документообігу.                                                                                                                                                                                                                                                        1.Популяризація використання при голосуванні методів строгої ідентифікації з використанням електронних цифрових підписів (ЕЦП) або BankID та інтеграція з сервісами електронної ідентифікації.                                                                                              2.Створення механізму автоматизованої перевірки петицій на наявність голосів, отриманих з порушенням норми особистого голосування".                                                                                           3.Удосконалення механізму звітування по реалізації підтриманих електронних петицій.                                                                                                                  4.Розробка функції онлайн-рейтингування посадових осіб, відповідальних за реалізацію підтриманих електронних петицій.                                 
5.Створення функціональної можливості приєднання команди автора на сайті петицій. 
6. Створення механізму автоматизованої перевірки петицій на наявність голосів, отриманих з порушенням норми особистого голосування.
7. Удосконалення механізму звітування по реалізації підтриманих електронних петицій.
8. Розробка функції онлайн-рейтингування посадових осіб, відповідальних за реалізацію підтриманих електронних петицій.
9. Створення функціональної можливості приєднання команди автора на сайті петицій.</t>
  </si>
  <si>
    <t>Розвиток  та модернізція порталу "Відкриті дані"
Модернізація інформаційного порталу на зразок Wikipedia для надання інформації киянам та всім зацікавленим особам про видатних киян та їхні досягнення, а також надання інформації про внесок киян в історичні події в Україні та світі</t>
  </si>
  <si>
    <t xml:space="preserve">Розвиток міської платформи управління даними та сервісами. </t>
  </si>
  <si>
    <t xml:space="preserve">Закупівля ліцензій, налаштування та впровадження.
 Модернізація додаткових сервісв міської платформи електронної взаємодії, управління даними та сервісами,  у тому числі:
- розвиток інформаційно-аналітичної системи «Управління майновим комплексом територіальної громади міста Києва»;
- розробка електронних послуг  (Створення електронного сервісу «Міський конкурс проектів «Громадська перспектива: прозора влада та активна громада» та інші)
- розвиток веб-порталу надання електронних послуг
- розвиток  інформаційно-телекомунікаційної системи «Інформаційно-аналітична звітність для органів влади громадян та бізнесу
- розвиток інформаційної системи Особистий кабінет киянина
Платформа услуг
2. Розвиток ПМ Соц.послуги.
Портал послуг :
3. Реалізація он-лайн послуг міста Києва: Модернізація сервісу "Громадське обговорення проектів нормативно-правових актів", електронний сервіс "Міський конкурс проектів "громадкська перспектива: прозора влада та активна громада", Заяка на реєстрацію місця проживання новонароджених, Декларація для призначення житлової субсидії (інтеграція Веб-порталу та рішення Міністерства соціальної політики).
5. Розвиток ПМ Активний киянин.
3. Реалізація он-лайн послуг міста Києва: Реєстрація місця проживання, Запис на реабілітацію в санаторій та інші
4. Підключення Державних он-лайн послуг.
Управління майном:
Виконавчий орган Київської міської ради (Київська міська державна адміністрація)
Департамент комунальної власності м. Києва. Лист №30359072 від 26.07.2018 р.                                                                              Інтеграція Модулю ДКВ з єдиним геопоратлом м. Києва.
Муніципальний реестр:
Забезпечення розвитку інформаційної системи «Муніципальний Реєстр»  В рамках якого, буде створений електронний реєстр вчителів, інтеграція з податковою для для забезпечення отримання інформації про працючих в м. Києві та інші реєстри.
Звітність:
Запит ДКВ:  Модернізація  Інформаційно-телекомунікаційній системі «Інформаційно-аналітична звітність для органів влади, громадян та бізнесу». Розробка звітів для системи Громадський бюджет, петиції, системи СЕД ЗДО
</t>
  </si>
  <si>
    <t xml:space="preserve">Створення, впровадження та модернізаця міських реєстрів </t>
  </si>
  <si>
    <t xml:space="preserve">Буде забезпечено ведення всієї інформації централізовано в єдиних централізованих реєстрах даних. Закупівля ліцензій та впровадження. Реєстри:
-  муніципальний реєстр м. Києва (реєстр дітей м. Києва, реєстр вчителів, лікарів, пацієнтів, інвалідів тощо). Модернізація в  частині створення нового фукнціоналу для забезпечення роботи відповідальних структурних підрозділів та в частині інтеграції з іншими системами, базами даних:
- Сервіс консолідації пільговиків
- Сервіс консолідації адрес
- реєстр новонароджених та померлих
- реєстр територіальної громади м. Києва
- реєстр домашніх тварин
- реєстр інклюзивних послуг та інші.
</t>
  </si>
  <si>
    <t>Створення платформи електронна медицина</t>
  </si>
  <si>
    <t xml:space="preserve">Створення інформаційно-аналітичної системи "Електронна медицина". </t>
  </si>
  <si>
    <t>Модернізація та супровід інформаційно-телекомунікаційних систем єдиного інформаційного простору територіальної громади міста Києва та системи  "Електронний архів міста Києва"</t>
  </si>
  <si>
    <t>Забезпечення апарату,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сучасними автоматизованими робочими місцями, інформаційно-телекомунікаційними засобами, активним та пасивним мережевим обладнанням. 
Автоматизація процесів передачі документів на архівне зберігання, створення електронних копій документів, архівного зберігання документів, експертизи цінності архівних документів, контроль за строками зберігання та знищення архівних документів. 
Щорічне забезпечення функціонування ІТС "Інформаційно-телекомунікаційної системи "Єдиний інформаційний простір територіальної громади міста Києва". Обслуговування активного обладнання центру оброблення інформації. Встановлення нових версій спеціалізованого програмного забезпечення "Єдиний інформаційний простір територіальної громади міста Києва". Наповнення словників ІТС ЄІПК та їх супроводження.
Оновлення ПЗ та інтеграція модулів "Петиції" та "Звернення 1551" в СЕД АСКОД, внести відповідні зміни в СЕД АСКОД для можливості підключення секретаріату Київської міської ради до Системи  електронної взаємодії органів виконавчої влади (СЕВ ОВВ). Розроблення нових модулів в СЕД АСКОД "Місцеві ініціативи", "Громадські слухання, загальні збори".</t>
  </si>
  <si>
    <t>Створення, модернізація інформаційно-телекомунікаційних систем/підсистем, сервісів  єдиного освітнього простору м. Києва</t>
  </si>
  <si>
    <t xml:space="preserve">Розвиток  єдиного управлінського, інформаційно-аналітичного середовища столиці в галузі освіти: автоматизація збирання, оброблення, зберігання, використання та відображення інформації про освітні заклади міста із застосуванням інтегрованої бази даних; сприяння широкому впровадженню в процес управління новітніх інформаційно-комунікаційних технологій, інтенсифікації управлінської діяльності, можливості вдосконалити контроль за адміністративною, господарською, навчально-виховною діяльністю закладів освіти районними управліннями освіти міста Києва та Департаменту освіти і науки, молоді та спорту; забезпечення органів управління освітою актуальною інформацією про навчальні заклади, впорядкування обліку й обробки інформації, вдосконалення системи ведення документації та зменшення паперових інформаційних потоків; забезпечення обміну інформацією з іншими діючими державними інформаційними системами в галузі освіти та базами даних загальноосвітніх навчальних закладів.
 Створення системи ведення електронного журналу для загальноосвітніх навчальних закладів. Інтеграція модулю сплат за харчування в частині Забезпечення обміну даними з СЕЗ ЗДО, приведення до єдиного списків груп дітей для сплати харчування та списку відвідування для сплати вартості утримання. Створення функціоналу «Меню»  та інтеграція з системою СЕЗ ЗДО . Розвиток системи СЕЗ-ЗДО в тому числі в частині Забезпечення відображення сплати містом вартості утримання в приватних дитячих садках дітям-киянам. Забезпечити можливість відстеження трансферів від інших громад та сплати
утримання в комунальних закладах освіти жителями інших територіальних громад.. Введення закладів освіти до Реєстру суб"єктів що надають послуги, у тому числі можливість вибору освітньої послуги на платформі електронних послуг в тому числі адміністративних. Розробка модуля та 
сервісу онлайн запису до закладу загальної середньої освіти. Забезпечення органів управління освітою доступом до актуальної статистичної інформації по закладам освіти. Інтеграція з ІАС «Майно» для забезпечення відображення оновленої інформації про заклади освіти  на єдиному геопорталі міста .
</t>
  </si>
  <si>
    <t>Модернізація внутрішнього корпоративного інформаційного порталу та системи управління проектами</t>
  </si>
  <si>
    <t>Закупівля ліцензій. Модернізація в частині розробки  нових внутрішніх  послуг структурних підрозділів та впровадження. Розробка додаткових сервісів обміну документами. Розвиток функціоналу ведення реєстру осіб представлених до нагородження та нагороджених державними, урядовими нагородами, відзнаками Веховної Ради України, відзнаками Київського міського голови.</t>
  </si>
  <si>
    <t>Оренда ДАТА-центру для потреб міста Києва</t>
  </si>
  <si>
    <t>Забезпечення необхідного рівня надійності функціонування та резервування обладнання ДЦ, можливості нарощування потужності ДЦ з урахуванням подальшого розширення (масштабування) IT-обладнання</t>
  </si>
  <si>
    <t>Створення резервного дата-центру на території КП ГІОЦ</t>
  </si>
  <si>
    <t>Враховуючи складний соціально-політичний стан у країні та місті Києві,
підвищення рівня кібер-загроз та терористичних загроз для критичної ІТ-
інфраструктури міста, необхідно створення резервного дата центру.
Для забезпечення безперервності бізнес-процесів, підвищення їх
ефективності, а також забезпечення відмовостійкості та працездатності
інформаційно-аналітичних систем та сервісів уже існуючих та тих, які були
розроблені і впроваджені в експлуатацію відповідно до рішення Київської
міської ради від 2 липня 2015 р. №654/1518 «Про затвердження Комплексної
міської цільової програми «Електронна столиця» на 2015-2018 роки»
Буде спроектовано та подудовано приміщення, створенно систему пожаротушіння підведено електрику,  закуплено аппаратні ресурсі та системне програмне забезпечення.</t>
  </si>
  <si>
    <t xml:space="preserve">Супровід, впровадження та підтримка створених інформаційно-комунікаційних систем, платформ, веб-порталів та сервісів. </t>
  </si>
  <si>
    <t>Супровід, впровадження та підтримка створених інформаційно-комунікаційних систем, платфом, веб-порталів та сервісівм. Києва. Більш ніж 40 систем, сервісів, реєстрів тощо.  Закупівля ліцензованого програмного забепечення для моніторингу, забезпечення підтримки та відмовостійкості систем. Заробітна плата працівників ГІОЦ, відповідальних за аналіз працездатності, контроль моніторингу,   взаємодію зі структурними підрозділами в частині створених та створення нових інформаційно-комунікаційні систем, платфом, веб-порталів та сервісів.  В тому числі Закупівля аппаратного забезпечення та робочих станцій.</t>
  </si>
  <si>
    <t xml:space="preserve"> Розвиток корпоративної шини для взаємодії електронних сервісів, веб порталів, систем та платформ.</t>
  </si>
  <si>
    <t>Модернізація та налаштування програмного забезпечення корпоративної шини, включаючи підтримку синхронного та асинхронного виклику сервісів, реалізацію транзакційної моделі, обробку та перетворення повідомлень, статичну та алгоритмічну маршрутизацію повідомлень.  Інтеграція з існуючими API міста. Модернізація API для зовнішніх сервісів, систем та баз даних. Забезпечення можливості інтеграції з державними реєстрами.</t>
  </si>
  <si>
    <t xml:space="preserve">Розивток програмно-апаратного комплексу диспетчеризації в житлово-комунальному господарстві  </t>
  </si>
  <si>
    <t xml:space="preserve">Розвиток програмно-апаратного комплексу диспетчеризації в житлово-комунальному господарстві, який забезпечить автоматизований та централізований прийом дзвінків.
Використання багатоканальних телефонних ліній та відокремлених ліній на різні випадки (аварійна ситуація, звичайне звернення тощо). 
Можливість керування ліфтами будинків, регулювати освітлення у під’їздах будинків.
Прийом та реєстрація усіх звернень мешканців міста за телефоном чи електронними засобами оповіщення.
Контроль за виконанням звернень громадян працівниками житлово-комунальних служб. 
Здатність до формування та актуалізації бази даних мешканців з метою оптимізації обробки телефонних дзвінків. 
Впровадження програмно-апаратного комплексу. Закупівля ліцензій.
</t>
  </si>
  <si>
    <t>Створення автоматизованої системи управління единою міською абонентською службою та роботою з дебіторською заборгованістю.</t>
  </si>
  <si>
    <t xml:space="preserve">Ефективність роботи полягає в наступному:
- вирішення питань по всім категоріям послуг в одному місці;
- єдиний стандарт обслуговування та якості
- територіальність обслуговування та крокова досяжність точок обслуговування в будь-якому районі міста
-  збільшення кількості обслуговуваних споживачів (фізичних осіб, юридичних осіб; окремо розташовані будинки та споруди
-  скорочення часу на оформлення документації;
-  зменшення числа можливих людських помилок
</t>
  </si>
  <si>
    <t>Розвиток системи дистанційного начання</t>
  </si>
  <si>
    <t xml:space="preserve">Розвиток та Впровадження програмного забезпечення для організації дистанційного  навчального процесу та контролю за навчанням. Можливість організації навчального процесу без прив’язки до фактичного місця перебування користувачів структурних підрозділів виконавчого органу Київської міської ради (Київської міської державної адміністрації) та часу проведення занять. 
Можливість максимальної індивідуалізації навчального процесу залежно від рівня підготовки користувачів. 
Забезпечення доступу до сховищ навчальних матеріалів в будь-який зручний для користувачів час. 
Можливість незалежної оцінки рівня підготовки користувачів за рахунок впровадження автоматичних тестів.
</t>
  </si>
  <si>
    <t>Модернізація інформаційно-довідкової система «ОСНи столиці».</t>
  </si>
  <si>
    <t xml:space="preserve">Виконавчий орган Київської міської ради (Київська міська державна адміністрація)
Департамент суспільних комунікацій. Лист №059-2122 від 23.07.2018 р.
</t>
  </si>
  <si>
    <t>Модернізаціїяінформаційної он-лайн системи «Kyiv Business City»</t>
  </si>
  <si>
    <t>Департамент промисловості та розвитку підприємництва. Лист №303/59277 від 08.08.2018 р.                                                                   1) провести аудит існуючих документальних і файлових матеріалів, які надав розробник Департаменту згідно укладеного Договору № КП 6.7 від 27.11.2015;</t>
  </si>
  <si>
    <t>Створення програмно-апаратного комплексу по обслуговуванню антикорупційної гарячої лінії</t>
  </si>
  <si>
    <t xml:space="preserve"> Апарат виконавчого органу Київської міської ради (Київської міської державної адміністрації). Лист №040-884 від 18.07.2018 р.</t>
  </si>
  <si>
    <t>Модернізація впровадження та  Супроводження, автоматизованої системи оплати проїзду та програмно технічних комплексів самообслуговування</t>
  </si>
  <si>
    <t>Впровадження  та створення нових функціональностей системи, розробка звітів для перевізників, обслуговування та  модернізація пткс.</t>
  </si>
  <si>
    <t>Створення, впровадження,  модернізація та супроводження  автоматизованої системи контролю оплати паркування</t>
  </si>
  <si>
    <t xml:space="preserve">1. Запровадження обов’язкової оплати за паркування відповідно до визначеного режиму роботи паркувальних майданчиків, впровадження виключно безготівкових способів оплати за послуги паркування з фіксацією факту оплати в режимі реального часу в електронній системі обліку послуг паркування при відсутності паперових паркувальних талонів та з виключенням «людського фактору» при сплаті за паркування.
2. Підвищення зручності паркування для водіїв, в тому числі в частині оплати паркування, впровадження автоматизованого обліку паркувальних місць, що дозволяє використовувати паркувальні майданчики з максимальною ефективністю.
3. Зменшення навантаження на вулично-дорожню мережу міста через гнучке ціноутворення на послуги з паркування та інформування водіїв про вільні паркувальні місця.
4. Підвищення рівня якості надання послуг паркування, запровадження нових інноваційних технологій.
5. Облік штрафів за порушення правил зупинки, стоянки та паркування, в тому числі за неоплату паркування, та контроль їх сплати.
</t>
  </si>
  <si>
    <t>Створення, впровадження та модернізація платформи великих даних</t>
  </si>
  <si>
    <t>1. Створення інструментів і методів обробки структурованих і неструктурованих даних величезних обсягів для забезпечення прийнятя управлінських рішень.  
2. Інтеграція інформаційно-телекомунікаційної системи "Інформаційно-аналітична звітність для органів влади, громадян та бізнесу" до платформи BIGDATA</t>
  </si>
  <si>
    <t>Створення, модернізація, впровадження та супровід автоматизованої системи обліку та реалізації квитків у театрально-видовищних закладах культури комунальної власності територіальної громади міста Києва.</t>
  </si>
  <si>
    <t xml:space="preserve"> Виконавчий орган у Київської міської ради (Київської міської державної адміністрації). Розпорядження №1480 від 14.08.2018 р.</t>
  </si>
  <si>
    <t xml:space="preserve">Створення, впровадження, модернізація та супровід реєстру інформаційних, телекомунікаціних, інформаційно - телекомунікаціних систем у структурних підрозділах  Київської міської ради (Київської міської державної адміністрації)  </t>
  </si>
  <si>
    <t>Розпорядження КМДА № 1135 від 03.07.2018</t>
  </si>
  <si>
    <t>Створення, вровадження, розвиток та супровід автоматизованої інформаційно-аналітичної системи приймання та обробки звернень користувачів пасажирського транспорту міста Києва</t>
  </si>
  <si>
    <t>1. Створення  автоматизованої інформаційно-аналітичної системи приймання та обробки звернень користувачів пасажирського транспорту
2. Запуск служби підтримки пасажирів пасажирського транспорту
3. Створення аналітичної підстистеми надання послуг пасажирського транспорту
4. Автоматизація процесу підтримки пасажирів пасажирського транспорту
5. Створення підсистеми уніфікованого інтерфейсу моніторингу витрат та стану рахунку пасажира, підбору тарифу та нагадування про поповнення рахунку.</t>
  </si>
  <si>
    <t>РАЗОМ: у т.ч.</t>
  </si>
  <si>
    <t>Обслуговування центру обробки даних (міського дата центру)</t>
  </si>
  <si>
    <t>2019-2022</t>
  </si>
  <si>
    <t>Департамент інформаційно-комунікаційних технологій / КП «Інформатика»</t>
  </si>
  <si>
    <t>Супроводження, модернізація  та технічна підтримка функціонування всіх систем функціонування апаратно-програмного комплексу міського дата-центру, каналів зв'язку(основних та резервних), систем пожежогасіння, вентиляції, кондиціонування, опалення, ремонт, тощо для забезпечення стабільної роботи, у тому числі виплата заробітної плати працівникам КП «Інформатика», задіяним у супроводі та технічній підтримці центру обробки даних (міського дата центру) та ситуаційного центру, оренда додаткового приміщення.</t>
  </si>
  <si>
    <t>Дооснащення програмно-апаратного комплексу ситуаційного центру із протидії загрозам у місті Києві</t>
  </si>
  <si>
    <t>Закупівля додаткового спеціального обладнання  та програмного забезпечення з метою уніфікації всього функціоналу комплексної системи відеоспостереження та систем ЦОДу. Масштабування функціоналу аналітичного комплексу, систематизація та об'єднання всіх наявних аналітичних функцій для створення єдиного інструменту керування програмно-апаратним комплексом. Забезпечення аналітичними функціями  сторонніх камер. Збільшення каналів аналітики до 20 000.</t>
  </si>
  <si>
    <t>Модернізація та функціональне розширення апаратних комплексів для поточних та перспективних завдань</t>
  </si>
  <si>
    <t>Розширення функціональних можливостей існуючих апаратних комплексів. Закупівля обладнання, розгортання, налаштування та технічне супроводження. Стабільний контроль та моніторінг стану, підтримка функціоналу ЦОД та cloud платформи при масштабуванні системи в цілому. Резервування апаратної частини для забезбечення безперебійної працездатності комплексу.</t>
  </si>
  <si>
    <t>Впровадження системи оповіщення в разі виникнення надзвичайних ситуацій</t>
  </si>
  <si>
    <t>Створення, дооснащення та супровід системи оповіщення населення та комунальних служб в разі надзвичайних ситуацій, та оснащення місць встановлення комплексної міської системи відеоспостереження, техногенних об’єктів підвищеної небезпеки та інших місць скупчення населення зовнішніми датчиками-сенсорами. Стеження за станом різних ділянок ЖКГ і ефективне реагування на збій в окремих частинах. Прогнозування потенційних проблем на основі аналізу, зібраних з датчиків даних: сейсмодатчик, газоаналізатор, радіації, гідродатчик, температурний датчик та інше.</t>
  </si>
  <si>
    <t>Обслуговування інформаційно-довідкових кіосків, вс тановлених на туристичних об'єктах та маршрутах міста Києва</t>
  </si>
  <si>
    <t>Забезпечення безперебійної роботи інформаційно-довідкових кіосків для своєчасного і якісного інформування громадян про послуги об’єктів туристичної сфери м. Києва, режими їх роботи, довідкові телефони, веб-сайти, їх територіальне розміщення, складання карти маршруту та планування відвідувань та про інші дані, які сприятимуть розвитку туризму.</t>
  </si>
  <si>
    <t>Розвиток комплексної системи відеоспостереження та систем забезпечення безпеки</t>
  </si>
  <si>
    <t xml:space="preserve">Підвищення рівня громадської безпеки на вулицях, в місцях масового відвідування киянами та гостями міста, об'єктах соціальної інфраструктури, створення технологічних умов для попередження та розслідування злочинів. Впровадження комплексних систем відеоспостереження в м. Києві, а саме: парки, ринки, вокзали, нові заклади соцкультпобуту тощо.
Додаткове оснащення дитячих дошкільних закладів м.Києва засобами відеофіксації 
</t>
  </si>
  <si>
    <t>Супровід та технічна підтримка комплексної системи відеоспостереження</t>
  </si>
  <si>
    <t>Забезпечення сталого функціонування комплексної системи відеоспростереження з врахуванням постійного зростання кількості приладів, обладнання та відеокамер. Оперативне реагування на поломки обладнання комплексної системи відеоспростереження та його ремонт на місці. Забезпечення цілодобового функціонування, електроживлення, ремонт, заміна, апаратна, програмна та технічна підтримка встановлених камер відеоспостереження, доступу до мережі Internet. Підтримка та адміністрування мережевої інфраструктури, забезпечення зберігання даних відеоспостереження, доступу до мережі Internet.</t>
  </si>
  <si>
    <t>Створення інтелектуальної транспортної систем (ITS)</t>
  </si>
  <si>
    <t>Створення та супровід інтелектуальної транспортної системи, що включає контроль міського трафіку, керування транспортними потоками та отримання аналітичних даних для забезпечення сприятливих умов транспортної інфраструктури м. Києва . Оптимізація транспортного руху. Організація зелених хвиль для спеціального транспорту. Збільшення пропускної спроможності транспортних магістралей</t>
  </si>
  <si>
    <t>Створення міської системи програмно-апаратних засобів збору та оброблення даних про стан  довкілля міста Києва</t>
  </si>
  <si>
    <t>Створення та супровід системи екологічного моніторингу м. Києва, що включає встановлення програмно-апаратного комплексу, який здійснюватиме контроль за екологічним станом окремих локацій та міста Києва вцілому для попередження та прогнозування надзвичайних ситуацій та своєчасного інформування служб та громадян. Попередження виникнення надзвичайних ситуацій та запобігання екологічних катастроф.</t>
  </si>
  <si>
    <t>Створення та супровід системи «Програмно-апаратний комплекс Єдиного диспетчерського центру моніторингу роботи транспорту та збору інформації»</t>
  </si>
  <si>
    <t>Впровадження системи диспетчеризації транспортної інфраструктури з можливістю масштабування кількості виконуваних завдань та функцій з метою подальшої інтеграції в єдиний інформаційно-аналітичний простір для оперативного реагування на події та ситуації, що виникають у місті Києві</t>
  </si>
  <si>
    <t>Оренда промислового дата-центру</t>
  </si>
  <si>
    <t>Забезпечення додаткових ресурсів для резервування створених інформаційних систем і сервісів, можливості оперативного нарощування потужності ресурсів з урахуванням подальшого розширення (масштабування) інформаційних систем і сервісів</t>
  </si>
  <si>
    <t>Створення та супровід системи «Програмно-апаратний  комплекс управління та контролю мережами зовнішнього освітлення міста Києва»</t>
  </si>
  <si>
    <t>Створення та супровід програмно-апаратного комплексу управління та контролю мережами зовнішнього освітлення міста Києва, що дасть змогу зменшити загальні витрати, включаючи витрати за спожиту електроенергію (зниження енергоспоживання до 40%) та експлуатаційні витрати шляхом керування мережами зовнішнього освітлення міста Києва як з центру обробки даних (міського дата-центру), так і з віддалених автоматизованих робочих місць (зокрема через мобільні пристрої)</t>
  </si>
  <si>
    <t>Створення та супровід мережі інтернету речей</t>
  </si>
  <si>
    <t>Створення, дооснащення та супровід мережі, що складається із взаємозв'язаних фізичних пристроїв, які мають вбудовані давачі, виконавчі пристрої, вбудовані у фізичні об'єкти і пов'язані між собою через дротові чи бездротові мережі,а також програмне забезпечення, що дозволяє здійснювати передачу і обмін даними між фізичним світом і комп'ютерними системами, за допомогою використання стандартних протоколів зв'язку з метою забезпечення можливості зчитування та приведення в дію, функцію програмування та ідентифікації, а також  виключення необхідності участі людини, за рахунок використання інтелектуальних інтерфейсів.</t>
  </si>
  <si>
    <t>Створення ситуаційного центру протидії загрозам загальноміського призначення</t>
  </si>
  <si>
    <t>Будівництво ситуаційного центру протидії загрозам загальноміського призначення м.Києва</t>
  </si>
  <si>
    <t>Створення та розвиток сервісної мережевої інфраструктури</t>
  </si>
  <si>
    <t>Департамент інформаційно-комунікаційних технологій / CКП «Київтелесервіс»</t>
  </si>
  <si>
    <t xml:space="preserve">підключення локальних обчислювальних мереж об’єктів соціально-культурного призначення (заклади освіти, дитячі дошкільні заклади, заклади культури, архітектурні тощо), агрегуючих площадок системи міського відеоспостереження, систем управління світлофорних об‘єктів тощо до міської мережевої інфраструктури. 
-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
- побудова надійних, високошвидкісних каналів зв’язку до установ та підприємств міста;
- підключення кінцевих пристроїв різноманітних проектів  SmartCity до централізованого центру обробки даних, та міського ситуаційного центру;
</t>
  </si>
  <si>
    <t>Створення та розвиток мережі доступу</t>
  </si>
  <si>
    <t xml:space="preserve">Підключення окремих структурних підрозділів, пристроїв (відеокамери, світофорні об’єкти, точки доступу та інші), надання гарантованого з’єднання абонентам телефонної станції.
- встановлення мережевого обладнання та забезпечення високошвидкісного і безпечного підключення до всесвітньої мережі Інтернет на об’єктах комунальної власності територіальної громади міста Києва.
</t>
  </si>
  <si>
    <t>Модернізація локальних обчислювальних мереж підрозділів КМДА</t>
  </si>
  <si>
    <t xml:space="preserve">Побудова локальнообчислювальної мережі в будівлях комунальної власності відповідно до звернень структурних підрозділів КМР КМДА.
Створення структурованої кабельної мережі в будівлях комунальної власності
Придбання мережевого обладнання
</t>
  </si>
  <si>
    <t>Створення та супроводження  системи корпоративного міського зв`язку</t>
  </si>
  <si>
    <t xml:space="preserve">Придбання та встановлення телефонного обладнання для забезпечення усіх підрозділів КМДА та  РДА.
Розширення функціональних можливостей телефонної станції.
Придбання ліцензій, каналів та розширення номерного ресурсу.
Підключення та проектування  структурних підрозділів КМР КМДА.
</t>
  </si>
  <si>
    <t>Створення системи HelpDesk</t>
  </si>
  <si>
    <t>Придбання програмного забезпечення, налаштування та супровід. (Систематизація та обслуговування звернень абонентів, організація технічної підтримки, обліку та контролю опрацювання інцендентів)</t>
  </si>
  <si>
    <t>Створення та супроводження системи від Кіберзахисту</t>
  </si>
  <si>
    <t xml:space="preserve">Придбання програмно апаратного комплексу відповідно до проектного рішення придбаного в 2018 році.
Придбання серверного обладнання та програмного забезпечення для системи.
</t>
  </si>
  <si>
    <t>Супровід та підтримка мережевої інфраструктури та інше</t>
  </si>
  <si>
    <t xml:space="preserve">Забезпечення належноїексплуатації мережевої інфраструктури; технічна підтримка користувачів; ремонт та відновлення пошкоджень оптоволоконної мережі; технічне обслуговування підключених обєктів КМР КМДА мережевого обладнання; віртуальних пристроїв тощо. В тому числі забезпечення виплати заробітної плати працівникам задіяних в супроводі та підтримці:
a) мережевої інфраструктури, 
b) оператора корпоративної телефонної системи, 
c) сервісної мережевої інфраструктури
d) комплексних систем управління захисту та безпеки міської мережевої інфраструктури
i)кібербезпека
</t>
  </si>
  <si>
    <t>Модернізація ліній кабельного телебачення</t>
  </si>
  <si>
    <t>Оформлення ліцензії провайдера програмної послуги на 10 районів. Реконструкція старих коаксіальних мереж, заміна на оптоволоконні мережі, встановлення оптичних приймачів. Придбання обладнання.</t>
  </si>
  <si>
    <t>Побудова системи керування універсальним та бездротовим доступом</t>
  </si>
  <si>
    <t>монтаж та налагодження системи управління, пристроїв контролерів, системи моніторингу та аудиту</t>
  </si>
  <si>
    <t>Придбання ліцензійного програмного забезпечення</t>
  </si>
  <si>
    <t>Придбання ліцензійного програмного забезпечення Microsoft та інші. Забезпечення потреб структурних підрозділів КМР КМДА відповідно до ії запитів</t>
  </si>
  <si>
    <t>Придбання компютерної техніки та оргтехніки</t>
  </si>
  <si>
    <t>Придбання АРМ та БФП для забезпечення всіх структурних підрозділів КМР КМДА компютерною технікою та оргтехнікою відповідно до їх запитів</t>
  </si>
  <si>
    <t>Закупівля антивірусного програмного забезпечення</t>
  </si>
  <si>
    <t xml:space="preserve">Забезпечення захисту ПК структурних підрозділів виконавчого органу Київської міської ради (Київської міської державної адміністрації). </t>
  </si>
  <si>
    <t>Побудова системи уравління підключеннями та гнучкий контроль доступу для бездротових та кабельних пристроїв користувачів</t>
  </si>
  <si>
    <t>Придбання та налаштування програмного комплексу для контролю доступу бездротових підключень до мережевої інфраструктури КМДА</t>
  </si>
  <si>
    <t xml:space="preserve">Проведення інформаційно-консультаційних заходів щодо реалізації міських проектів у сфері інформаційно-комунікаційних технологій та е-сервісів, популяризація та навчання користуванню е- сервісами  </t>
  </si>
  <si>
    <t>Департамент інформаційно-комунікаційних технологій</t>
  </si>
  <si>
    <t>Організація та проведення заходів із популяризації створених міських інформаційних сервісів; комунікація в соціальних медіа, контакти із засобами масової інформації, представлення інформації для широкого загалу на офіційних веб-сайтах; підготовка матеріалів для опублікування; організація та проведення тематичних заходів (робочі зустрічі, круглі столи, навчальні програми тощо); організація та проведення щорічного Форуму Київ Смарт Сіті.</t>
  </si>
  <si>
    <t>Створення системи виявлення та протидії невідомим кіберзагрозам, її технічне обслуговуванння та сервісна підтримка.</t>
  </si>
  <si>
    <t>Департамент інформаційно-комунікаційних технологій/СКП Київтелесервіс</t>
  </si>
  <si>
    <t>Закупівля близько 4500 ліцензій для використання програмного забезпечення виявлення та протидії невідомим кіберзагрозам на автоматизованих робочих місцях користувачів та серверах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 Технічне обслуговуванння та сервісна підтримка.</t>
  </si>
  <si>
    <t>Створення системи захисту баз даних інформаційних систем, її технічне обслуговуванння та сервісна підтримка.</t>
  </si>
  <si>
    <t>Закупівля програмно-технічного комплексу захисту баз даних, які використовуються в інформаційно-телекомунікаційних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його технічне розширення, технічне обслуговуванння та сервісна підтримка.</t>
  </si>
  <si>
    <t>Створення системи захисту веб додатків інформаційних систем, її технічне обслуговуванння та сервісна підтримка.</t>
  </si>
  <si>
    <t>Закупівля програмно-технічного комплексу захисту веб додатків, які використовуються в інформаційно-телекомунікаційних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або передані до сфери управління виконавчого органу Київської міської ради (Київської міської державної адміністрації),  його технічне розширення, технічне обслуговуванння та сервісна підтримка.</t>
  </si>
  <si>
    <t>Створення та впровадження операційного центру кібербезпеки, його технічне обслуговування та сервістна підтримка</t>
  </si>
  <si>
    <t>Закупівля прорамного забезпечення, технічних, програмно-технічних засобів для сворення та впровадження операційного центру кібербезпеки, розроблення організаційної та регламентаційної документації щодо організації діяльності операційного центру кібербезпеки, навчання персоналу, технічне обслуговуванння та сервісна підтримка технічних, програмно-технічних засобів.</t>
  </si>
  <si>
    <t>Модернізація та супроводження агрегаторів на основі відкритих сервісів Google</t>
  </si>
  <si>
    <t>Створення та проведення державних експертиз комплексних систем захисту інформації автоматизованих  систем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t>
  </si>
  <si>
    <t>Департамент ІКТ / КП "Інформатика" / КП "ГІОЦ" / СКП "Київтелесервіс"</t>
  </si>
  <si>
    <t xml:space="preserve">Створення та проведення державної експертизи у близько 16 комплексних систем захисту інформації автоматизованих системах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 Отримання атестатів відповідності на КСЗІ  автоматизованих стстем.
</t>
  </si>
  <si>
    <t>Створення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</si>
  <si>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Апарат ВО КМР (КМДА)</t>
  </si>
  <si>
    <t>Забезпечення цілісності та конфіденційності інформації з обмеженим доступом. Виявлення та закриття можливих каналів витоку інформації. Розроблення організаційно-розпорядчих документів. Впровадження захищеної технології оброблення інформації з обмеженим доступом. Створення або переатестація трьох АС класу "1" щорічно, у тому числі: розробка технічного завдання на АС класу "1" та погодження його із Держспецзв'язком України; розробка робочо-конструкторської документації на КСЗІ; закупівля АС класу "1" та КЗЗ; здійснення заходів із впровадження КСЗІ на ОІД; пусконалагоджувальні роботи та дослідницька експлуатація КСЗІ</t>
  </si>
  <si>
    <t>Проведення державної експертизи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</si>
  <si>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Державна експертиза створених комплексних систем захисту інформації в 15-ти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у тому числі: 2015 рік - 10 АС класу "1" та 2016 рік - п'ять АС класу "1"</t>
  </si>
  <si>
    <t>Обслуговування створених комплексних систем захисту інформації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</si>
  <si>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Щорічне проведення чергового інструментального контролю витоку інформації за рахунок побічних електромагнітних випромінювань та наводок в 32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Отримання паспорта на АС</t>
  </si>
  <si>
    <t>Забезпечення антивірусного захисту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та супроводження системи</t>
  </si>
  <si>
    <t>Щорічне забезпечення антивірусного захисту інформації, що обробляється в 32 автоматизованих системах класу "1", від несанкціонованої модифікації, перетворення, редагування або знищення</t>
  </si>
  <si>
    <t>Створення та атестація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в яких циркулює інформація з обмеженим доступом</t>
  </si>
  <si>
    <t>Забезпечення захисту інформації від витоку за рахунок акустичних каналів, яка обговорюється в категорійних приміщеннях (кабінети керівництва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режимно-секретних підрозділів). Створення та атестація КТЗ на 16 ОІД. Розроблення робочо-конструкторської документації. Закупівля матеріалів для монтажу КЗЗ. Закупівля КЗЗ для ОІД. Монтаж обладнання КЗЗ. Проведення вимірювань ОІД. Виготовлення паспорта на експлуатацію КТЗ</t>
  </si>
  <si>
    <t>Обслуговування створених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</si>
  <si>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Переатестація КТЗ у приміщеннях Київської міської ради, виконавчого органу Київської міської ради (Київської міської державної адміністрації), кабінетах голів районних в місті Києві державних адміністрацій та режимно-секретних підрозділах. Проведення вимірювань у приміщеннях виконавчого органу Київської міської ради (Київської міської державної адміністрації) та інших ОІД</t>
  </si>
  <si>
    <t>Розгортання регіонального вузла та абонентських пунктів Спеціальної інформаційно-телекомунікаційної мережі Національної системи конфіденційного зв'язку</t>
  </si>
  <si>
    <t>Підвищення кваліфікації працівників, які відповідають за захист інформації на об'єктах інформаційної діяльності, в інформаційно-телекомунікаційних (автоматизованих) системах</t>
  </si>
  <si>
    <t>Створення автоматизованих систем класу "1" 4 категорії, їх модернізація та підтримка функціонування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</si>
  <si>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Створення 14 автоматизованих систем класу "1" 4 категорії у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оброблення службової інформації. Створення комплексних систем захисту інформації в автоматизованих системах класу "1" 4 категорії. Проведення робіт із  модернізації та підтримки функціонування автоматизованих систем класу "1" 4 категорії</t>
  </si>
  <si>
    <t>Загальний обсяг, тис. грн., у тому числі:</t>
  </si>
  <si>
    <t>2021</t>
  </si>
  <si>
    <t>Очікуваний результат (показники/ роки)</t>
  </si>
  <si>
    <t>Рез показники</t>
  </si>
  <si>
    <t>Оперативна ціль Стратегії розвитку міста Києва до 2025 року</t>
  </si>
  <si>
    <t>Завдання програми</t>
  </si>
  <si>
    <t>Показники</t>
  </si>
  <si>
    <t>Назва показника</t>
  </si>
  <si>
    <t>1. Підвищення доступності та якості послуг міських органів влади для бізнесу</t>
  </si>
  <si>
    <t>1.1. Модернізація інформаційної онлайн-системи «Kyiv Business City»</t>
  </si>
  <si>
    <t xml:space="preserve"> Перетворення Києва у місто, відкрите для бізнесу</t>
  </si>
  <si>
    <t>кількість користовачів, осіб</t>
  </si>
  <si>
    <t>2.</t>
  </si>
  <si>
    <t>2. Удосконалення туристичної інфраструктури</t>
  </si>
  <si>
    <t>2.1. Обслуговування інформаційно-довідкових кіосків (терміналів), встановлених на туристичних об'єктах та маршрутах міста Києва</t>
  </si>
  <si>
    <t>Департамент інформаційно-комунікаційних технологій / КП "Інформатика"</t>
  </si>
  <si>
    <t xml:space="preserve"> Збільшення тривалості та покращення комфорту перебування туристів</t>
  </si>
  <si>
    <t>3.</t>
  </si>
  <si>
    <t>3. Забезпечення  подальшого розвитку Центру комунальних послуг</t>
  </si>
  <si>
    <t>3.1. Створення,  впровадження, супровід та модернізація автоматизованої системи управління єдиною міською абонентською службою та роботою з дебіторською заборгованістю</t>
  </si>
  <si>
    <t xml:space="preserve"> Покращення якості сервісу та вдосконалення системи самоврядного контролю в сфері житлово-комунальних послуг</t>
  </si>
  <si>
    <t>1 000</t>
  </si>
  <si>
    <t>500 000</t>
  </si>
  <si>
    <t>1 000 000</t>
  </si>
  <si>
    <t>1 500 000</t>
  </si>
  <si>
    <t>кількість користувачів, осіб</t>
  </si>
  <si>
    <t>4.</t>
  </si>
  <si>
    <t>4. Інформатизація транспортної системи</t>
  </si>
  <si>
    <t> Впровадження принципів сталої міської мобільності</t>
  </si>
  <si>
    <t>4.1. Створення та супроводження програмно-апаратного комплексу Єдиного диспетчерського центру моніторингу роботи транспорту та збору інформації </t>
  </si>
  <si>
    <t xml:space="preserve">Забезпечення реалізації заходу Стратегії розвитку міста Києва до 2025 року: моніторинг міського громадського транспорту (обладнання транспорту GPS-трекерами та бортовими комп'ютерами, впровадження електронних шляхових листів тощо).  Уточненя Закупівля, впровадження, модернізація, технічна підтримка та супровід програмно-апаратного комплексу, а саме бортового обладнання, відеобладнання у транспорті,  датчиків підрахунку пасажирів, датчиків температури, датчиків палива та контролю роботи механізмів тощо, з метою подальшої інтеграції в єдиний інформаційно-аналітичний простір. Закупівля, розгортання та встановлення автоматизованих робочіх місць та планшетів для операторів системи та диспетчерів. Закупівля ліцензій, створення, модернізація та супровід програмного забезпечення єдиного диспетчерського центру. </t>
  </si>
  <si>
    <t xml:space="preserve">5. Вдосконалення системи та порядку паркування </t>
  </si>
  <si>
    <t>5.1.Створення та супроводження програмно-апаратного комплексу Єдиного диспетчерського центру моніторингу роботи транспорту та збору інформації </t>
  </si>
  <si>
    <t xml:space="preserve"> кількість користувачів, осіб</t>
  </si>
  <si>
    <t>6. Зниження кількості ДТП, смертності та травматизму</t>
  </si>
  <si>
    <t>6.1. Створення, розвиток та супроводження програмно-апаратного  комплексу управління та контролю мереж зовнішнього освітлення міста Києва</t>
  </si>
  <si>
    <t xml:space="preserve"> Підвищення безпеки дорожнього руху</t>
  </si>
  <si>
    <t>Забезпечення реалізації заходу Стратегії розвитку міста Києва до 2025 року: модернізація та розширення мереж зовнішнього освітлення вулиць, магістралей, пішохідних переходів, тротуарів та прибудинкових територій. Створення та супровід програмно-апаратного комплексу управління та контролю мереж зовнішнього освітлення міста Києва для забезпечення зменшення загальних витрат, включаючи витрати за спожиту електроенергію (зниження енергоспоживання до 40%) та експлуатаційні витрати, шляхом керування мережами зовнішнього освітлення міста Києва як з центру обробки даних (міського дата-центру), так і з віддалених автоматизованих робочих місць. Витрати на модернізацію обладнання, закупівлю та впровадження функціональних та керуючих модулів, мереж передачі даних. Закупівля, впровадження та супровід датчиків, програмного забезпечення на програмно-апаратних комплексів керування мережами зовнішнього освітлення.</t>
  </si>
  <si>
    <t>7. Зміна моделі управління транспортною інфраструктурою міста</t>
  </si>
  <si>
    <t xml:space="preserve"> Підвищення ефективності управління транспортною системою міста</t>
  </si>
  <si>
    <t>Забезпечення реалізації заходу Стратегії розвитку міста Києва до 2025 року: впровадження систем безготівкової оплати проїзду в громадському транспорті та єдиного електронного квитка з широким набором тарифів. Модернізація технології на певні способи продажу і прийому оплати проїзду пасажирів та багажу в міському пасажирському транспорті. Закупівля, переміщення, встановлення та модернізація програмно-технічних комплексів самообслуговування. Придбання програмного забезпечення, ліцензій та послуг для впровадження, підтримки, розвитку, розширення функціоналу та модернізації автоматизованої системи обліку оплати проїзду в міському пасажирському транспорті міста Києва незалежно від форм власності. Забезпечення розповсюдження та поповнення єдиного електронного квитка. Популяризація та закупівля послуг інформування щодо автоматизованої системи обліку оплати проїзду в міському пасажирському транспорті міста Києва незалежно від форм власності. Створення, впровадження, розвиток та супровід автоматизованої інформаційно-аналітичної системи приймання та обробки звернень користувачів пасажирського транспорту міста Києва. Впровадження, автоматизація, розвиток та супровід служби підтримки пасажирів міського транспорту.</t>
  </si>
  <si>
    <t>4 000 000</t>
  </si>
  <si>
    <t>7.2. Створення, впровадження, розвиток та супровід автоматизованої інформаційно-аналітичної системи приймання та обробки звернень користувачів пасажирського транспорту міста Києва</t>
  </si>
  <si>
    <t>2 000 000</t>
  </si>
  <si>
    <t>8. Інформатизація сектора охорони здоров’я</t>
  </si>
  <si>
    <t>8.1. Створення та супроводження платформи "Електронна медицина"</t>
  </si>
  <si>
    <t xml:space="preserve"> Забезпечення якісної та доступної медицини в м. Києві</t>
  </si>
  <si>
    <t>Забезпечення реалізації заходу Стратегії розвитку міста Києва до 2025 року: використання інформаційно-комунікаційних технологій у сфері управління та надання медичних послуг за допомогою електронних засобів. Створення платформи "Електронна медицина" для об'єднання інформаційних ресурсів, впроваджених у медичних закладах столиці, на єдиній платформі шляхом створення шини взаємообміну інформацією, формування централізованих міських медичних реєстрів (лікарів, пацієнтів, медичних закладів, лікарських засобів та виробів медичного призначення тощо). Модернізація та супровід ІАС "Електронна медицина". Взаємодія з міськими реєстрами, платформою управління даними та сервісами, Електронною системою охорони здоров'я в Україні.</t>
  </si>
  <si>
    <t>9. Впровадження сучасної системи контролю за станом довкілля</t>
  </si>
  <si>
    <t>9.1. Створення, розвиток та супроводження міської системи програмно-апаратних засобів збору та оброблення даних про стан  довкілля міста Києва</t>
  </si>
  <si>
    <t>Забезпечення екологічної безпеки в столиці та зниження негативного впливу на довкілля</t>
  </si>
  <si>
    <t>10. Оновлення матеріально-технічної та навчально-методичної бази навчальних закладів</t>
  </si>
  <si>
    <t xml:space="preserve"> Підвищення рівня забезпеченості освітньою інфраструктурою та її оновлення у відповідності до вимог часу</t>
  </si>
  <si>
    <t>Забезпечення реалізації заходу Стратегії розвитку міста Києва до 2025 року: розбудова єдиного цифрового освітнього простору міста Києва шляхом створення ІТС «Освіта», що буде включати в себе вдосконалення та розвиток існуючих освітніх систем, модулів, підсистем та впровадження нових. З метою розвитку єдиного управлінського, інформаційно-аналітичного середовища столиці в галузі освіти: автоматизації збирання, оброблення, зберігання, використання та відображення інформації про заклади освіти міста із застосуванням інтегрованої бази даних; сприяння широкому впровадженню в процес управління новітніх інформаційно-комунікаційних технологій, можливості вдосконалити контроль за адміністративною, господарською, навчально-виховною діяльністю закладів освіти районними управліннями освіти міста Києва та Департаменту освіти і науки, забезпечення органів управління освітою актуальною інформацією про навчальні заклади, впорядкування обліку й обробки інформації, вдосконалення системи ведення документації та зменшення паперових інформаційних потоків; забезпечення обміну інформацією з іншими діючими державними інформаційними системами в галузі освіти та базами даних загальноосвітніх навчальних закладів.
Забезпечення розвитку Системи електронного запису дітей до комунальних закладів дошкільної освіти територіальної громади міста Києва – «СЕЗ ЗДО», взаємодія з міськими реєстрами, телекомунікаційними системами структурних підрозділів виконавчого органу  Київської міської ради (Київської міської державної адміністрації). Впровадження сервісу онлайн-запису до закладів загальної середньої освіти та модуля для здійснення нарахувань за харчування дітей, супровід та технічне обслуговування системи менеджменту навчального процесу. Створення та розвиток інформаційно-аналітичної системи «Карта освітніх потреб», системи управління навчанням та системи дистанційного навчання, системи автоматизації взаємозв’язків між учасниками спортивного освітнього процесу в місті Києві, єдиної електронної бібліотеки, єдиного електронного читацького квитку, програмного забезпечення для систем контролю доступу в закладах освіти, системи повідомлень про знаходження дітей в закладах дошкільної та загальної середньої освіти. Формування та наповнення освітнім контентом  існуючих систем. Інтеграція існуючих освітніх систем, модулів, підсистем з  інформаційними панелями, реєстрами, системами, програмним забезпеченням.</t>
  </si>
  <si>
    <t>150 000</t>
  </si>
  <si>
    <t>190 000</t>
  </si>
  <si>
    <t>кількість користувачів, запитів від користувачів,осіб</t>
  </si>
  <si>
    <t>11. Підвищення ефективності функціонування системи безпеки</t>
  </si>
  <si>
    <t xml:space="preserve"> Зниження рівня злочинності</t>
  </si>
  <si>
    <t>Втитрат : обсяг видатків, тис. грн</t>
  </si>
  <si>
    <t>Забезпечення реалізації заходів Стратегії розвитку міста Києва до 2025 року: закупівля, впровадження, супровід та технічна підтримка комплексної автоматизованої системи відеоспостереження на вулицях та автошляхах міста; обладнання вулично-дорожньої мережі засобами фіксації порушень ПДР. Підвищення рівня громадської безпеки на вулицях, в місцях масового скупчення людей, об'єктах соціальної інфраструктури, створення технологічних умов для попередження та розслідування злочинів. Закупівля, встановлення та впровадження комплексних систем відеоспостереження, відеофіксації та систем контролю доступу для: парків, ринків, доріг, вулиць, вокзалів, закладів соціально-культурного призначення тощо. Додаткове оснащення дитячих дошкільних закладів та учбових закладів м.Києва засобами відеоспостереження та системами контролю доступу. Забезпечення цілодобового функціонування відеоспостереження, відеофіксації та доступу до мережі Internet, електроживлення. Супровід, обслуговування та технічна підтримка систем відеоспостереження, відеофіксації та контролю доступом, адміністрування мережевої інфраструктури, забезпечення зберігання даних відеоспостереження та відеофіксації</t>
  </si>
  <si>
    <t xml:space="preserve"> продукту :кількість засобів відеоспостереження та систем забезпечення безпеки, од</t>
  </si>
  <si>
    <t xml:space="preserve"> ефективності: середні витрати на придбання, впровадження, супровід та технічної підтримки одного засобу відеофіксації, тис.грн</t>
  </si>
  <si>
    <t>якості : рівень виконання заходу, %</t>
  </si>
  <si>
    <t>11.2. Супровід та технічна підтримка комплексної системи відеоспостереження</t>
  </si>
  <si>
    <t>Витрат : обсяг видатків, тис. грн</t>
  </si>
  <si>
    <t>12. Підвищення ефективності превентивних заходів у сфері цивільного захисту</t>
  </si>
  <si>
    <t>12.1. Створення, розвиток та супроводження системи оповіщення в разі виникнення надзвичайних ситуацій</t>
  </si>
  <si>
    <t xml:space="preserve"> Забезпечення цивільного захисту населення</t>
  </si>
  <si>
    <t xml:space="preserve"> продукту :кількість програмно апаратного комплексу, обладнання програмного забезпечення, од  </t>
  </si>
  <si>
    <t>Департамент інформаційно-комунікаційних технологій / СКП «Київтелесервіс»</t>
  </si>
  <si>
    <t>12.2. Побудова опорної безпроводової мережі для створення системи раннього оповіщення від техногенних загроз, екологічного моніторингу</t>
  </si>
  <si>
    <t>13. Розвиток інноваційних форм участі для киян (відкрите урядування та електронна демократія)</t>
  </si>
  <si>
    <t>13.1. Створення, розвиток та супроводження Платформи електронної демократії</t>
  </si>
  <si>
    <t>Залучення громадян до процесів формування, реалізації та контролю міської політики</t>
  </si>
  <si>
    <t xml:space="preserve">Забезпечення реалізації заходів Стратегії розвитку міста Києва до 2025 року: реалізація проекту «Громадський бюджет»  з метою залучення жителів до прийняття рішень, поліпшення діалогу між місцевою владою та громадськістю шляхом співпраці в рамках процесу формування бюджету; впровадження інструментів електронної демократії: е-петиції, е-громадські слухання, публічні дискусії, е-сервіси. Створення мобільних додатків для участі в голосуванні, подання петицій тощо. Створення та впровадження інструментів масових опитувань  (у тому числі в електронній формі) при прийнятті владою рішень, що становлять суспільний інтерес. Модернізація, функціональне розширення та супроводження інформаційно-телекомунікаційної системи «Єдиний веб-портал територіальної громади міста Києва» (ІТС ЄВП): удосконалення інформаційної структури порталу, інтеграція з іншими муніципальними ресурсами; зміна дизайну та приведення до єдиної архітектури веб-ресурси доменної зони kyivcity.gov.ua.  Розробка API отримання даних з інформаційно-телекомунікаційною системою «Єдиний інформаційний простір територіальної громади міста Києва» (ІТС ЄІПК), створення форми подачі запитів на інформацію; удосконалення системи обліку публічної інформації;  оптимізація блоку топ-новин розділу «Публічна інформація та ЗМІ», створення інструменту (в т.ч.бази даних) для проходження проектів рішень Київської міської ради. Створення субвеб-сторінок Київської міської ради, Київської міської державної адміністрації та її структурних підрозділів, РДА на ІТС ЄВП. Модернізація та функціональне розширення програмно-технічного комплексу інформаційно-довідкової служби Call-центр 1551. Розширення функціональних можливостей програмно-технічного комплексу інформаційно-довідкової служби Call-центр. Закупівля ліцензій та обладнання. Удосконалення масової автоматизованої розсилки СМС-повідомлень та інших сервісів. Створення мобільного додатка виконавця/керівника організації/структурного підрозділу КМДА на платформі Android та IOS. Оновлення програмних засобів та інтеграція  е-петиції, «Звернення 1551» з ІТС ЄІПК. Розвиток системи протидії незаконній рекламі. Створення платформи для отримання відеоданих від агентів та пересічних користувачів з надзвичайних та тематичних подій. Створення системи автоматизованого лінгвістичного аналізу розмов операторів КБУ «Контактний центр міста Києва»  та омніканальної системи спілкування мешканців та гостей міста Києва з операторам в режимі переписки або роботизованому форматі надання відповідей 
Розвиток системи інформування заявників про події у місті. Розвиток та модернізація сервісу електронних петицій, сервісу «Громадський бюджет», проекту ""Вікдриті дані". Взаємодія сервісів, систем та програмного забезпечення в галузі електронної демократії з іншими системами, сервісами, реєстрами, програмним забезпечнням та платформами .
Супроводження, аудит та технічне обслуговування  сервісів, систем та програмного забезпечення в галузі електронної демократії. Створення та розвиток системи електронного проходження проєктів рішень Київської міської ради, онлайн кабінету посадової особи. </t>
  </si>
  <si>
    <t>7 000</t>
  </si>
  <si>
    <t>9 000</t>
  </si>
  <si>
    <t xml:space="preserve"> якості: динаміка росту кількості користувачів у порівнянні з попереднім роком, %</t>
  </si>
  <si>
    <t>13.2. Проведення інформаційно-консультаційних заходів щодо реалізації міських проектів із створення інформаційно-комунікаційних технологій та е-сервісів, популяризація та навчання користуванню е-сервісами, проведення щорічних форумів  Київ Смарт Сіті</t>
  </si>
  <si>
    <t xml:space="preserve"> якості: рівень виконання заходу, %</t>
  </si>
  <si>
    <t>13.3. Модернізація інформаційно-довідкової система «ОСНи столиці»</t>
  </si>
  <si>
    <t>13.4. Створення програмно-апаратного комплексу по обслуговуванню антикорупційної гарячої лінії</t>
  </si>
  <si>
    <t>14. Забезпечення ефективної системи контролю з боку мешканців м. Києва</t>
  </si>
  <si>
    <t>14.1 Розвиток, впровадження та модернізація міської платформи управління даними та сервісами, інформаційних та довідкових систем/порталів м. Києва</t>
  </si>
  <si>
    <t>Забезпечення реалізації заходів Стратегії розвитку міста Києва до 2025 року, а саме: запровадження сервісу онлайн-оцінювання діяльності КМДА; вдосконалення системи моніторингу використання бюджетних коштів (проєкт «Відкритий бюджет»); інтеграція системи державних електронних закупівель з проєктом «Відкритий бюджет»; використання сучасних геоінформаційних та інформаційних систем для надання доступу до муніципальних даних (інформація про об’єкти комунальної власності, земельного кадастру тощо); послуги зі стандартизації та класифікації контенту та даних; створення автоматизованої публічно доступної системи обліку договорів, пов’язаних з майном громади Києва (аналітичні дані та тексти договорів, включаючи всі зміни); інтеграція геоінформаційної системи обліку та управління інфраструктурними об’єктами міста з містобудівним кадастром; впровадження електронної процедури оформлення документів щодо встановлення інформаційних носіїв та об’єктів зовнішньої реклами; створення міського електронного каталогу пам’яток історії, монументального мистецтва, архітектури та археології; створення інтернет-порталу «Культурна спадщина міста Києва» та інтерактивної карти об’єктів культурної спадщини, яка серед іншого міститиме інформацію про балансоутримувачів таких об’єктів, їх поточний стан, фотозображення тощо; створення програмного модуля «Інформаційна база об’єктів соціальної сфери та безбар’єрних маршрутів в місті Києві» та інформаційного шару «Мапа доступності міста Києва» інформаційно-аналітичної системи «Управління майновим комплексом територіальної громади міста Києва». Закупівля ліцензій, програмного забезпеченна, обладнання та послуг з впровадження з метою забезпечення електронної інформаційної взаємодії з державними реєстрами України, надання електронних довірчих послуг, електронних процедур, що дають змогу підтвердити електронну ідентифікацію фізичної, юридичної особи, інформаційної або інформаційно-телекомунікаційної системи та/або походження та цілісність електронних даних. Створення, розвиток та технічна підтримка програмного забезпечення, систем, модулів та сервісів в галузях екології, благоустрою, культури, туризму, соціальних послуг. Закупівля ліцензій, налаштування та впровадження програмних засобів. Реалізація електронної інформаційної взаємодії з державними реєстрами України, базами даних державної Податкової інспекції, Пенсійного фонду України, банком осіб з інвалідністю тощо; модернізація додаткових сервісів міської платформи електронної взаємодії, управління даними та сервісами, зокрема подальший розвиток систем: підтримка синхронного та асинхронного виклику сервісів, реалізацію транзакційної моделі, обробка та перетворення повідомлень, статична та алгоритмічна маршрутизація повідомлень; інтеграція з існуючими API міста; модернізація API для зовнішніх сервісів, систем та баз даних; модернізація та технічна підтримка інформаційно-телекомунікаційної системи «Єдина міська платформа електронної взаємодії, управління даними та сервісами», програмної платформи для надання електронних послуг, в тому числі адміністративних, ІАС «Управління майновим комплексом територіальної громади міста Києва», в тому числі модуля  «Оренда комунального майна», що розробляється і впроваджується на базі модуля (підсистеми) «Комісія власності»  інформаційно-аналітичної системи «Управління майновим комплексом територіальної громади  Києва» (програмного комплексу «VlasCom», модернізація ІТС «Інформаційно-аналітична звітність для органів влади громадян та бізнесу»,  інформаційної онлайн-системи "Kyiv Business City", програмного модуля «Активний киянин», програмного модуля "Соціальні послуги". Забезпечення надання послуг населенню та бізнесу в електронному вигляді із використання сервісів (статус документа на кожному етапі його проходження, онлайн-консультації тощо) у віддаленому режимі. Інтеграція модуля Департаменту комунальної власності м. Києва з єдиним геопораталом м. Києва. Створення сучасної ефективної платформи управління міською інфраструктурою та даними; впровадження інформаційно-аналітичних систем управління в структурних підрозділах Київської міської державної адміністрації; супровід апаратно-програмних платформ систем/модулів/компонентів з відкритими інтерфейсами обміну даними; впровадження інформаційної онлайн-служби для підприємців з можливістю отримання переліку всіх необхідних  дозволів та ліцензій для відкриття різних видів бізнесу (віртуальний бізнес-центр). Створення та супроводження інформаційно-довідкової системи «ОСНи столиці» (реєстр органів самоорганізації населення міста Києва), що автоматизує управлінські процеси Департаменту суспільних комунікацій виконавчого органу Київської міської ради (Київської міської державної адміністрації) та забезпечує висвітлення інформації про ОСНи міста Києва та включення її до єдиної інформаційно-телекомунікаційної системи міста Києва. Створення автоматизованої системи для запровадження обов’язкової оплати за паркування відповідно до визначеного режиму роботи паркувальних майданчиків, впровадження виключно безготівкових способів оплати за послуги паркування з фіксацією факту оплати в режимі реального часу в електронній системі обліку послуг паркування за відсутності паперових паркувальних талонів та з виключенням «людського фактору» при сплаті за паркування. Підвищення зручності паркування для водіїв, в тому числі в частині оплати паркування, впровадження автоматизованого обліку паркувальних місць, що дозволяє використовувати паркувальні майданчики з максимальною ефективністю.  Зменшення навантаження на вулично-дорожню мережу міста через гнучке ціноутворення на послуги з паркування та інформування водіїв про вільні паркувальні місця.  Підвищення рівня якості надання послуг паркування, запровадження нових інноваційних технологій. Облік штрафів за порушення правил зупинки, стоянки та паркування, в тому числі за неоплату паркування, та контроль їх сплати
Розвиток програмно-апаратного комплексу диспетчирізації в житлово-комунальному господарстві міста, який забезпечить автоматизоване та централізлване приймання дзвінків. Використання багатоканальних телефонних ліній при аварійних ситуаціях, звичайних зверненнях тощо. Можливість керування ліфтами будинків, регулювання освітлення у під'їздах будинків. Приймання та реєтрація усіх звернень мещканців міста за телефоном чи електронними засобами оповіщення. Контроль за виконанням звернень громадян працівниками житлово-комунальних служб. Здатність до формування та актуалізації бази даних мешканців з метою оптимізації обробки телефонних дзвінків. Впровадження програмно-апаратного комплексу. Закупівля ліцензій. Модернізація веб-агрегатора подій та заходів, внесення та верифікація об'єктів міста Києва в службі Google Maps, створення 3-D турів, підтримка в актуальному стані аккаунтів та формування нових для структурних підрозділів виконавчого органу Київської міської ради (Київської міської державної адміністрації), постійне наповнення веб-агрегатора новою інформацією про міські заходи та події тощо</t>
  </si>
  <si>
    <t>3 000 000</t>
  </si>
  <si>
    <t>Забезпечення реалізації заходу Стратегії розвитку міста Києва до 2025 року: розробка єдиної методології бухгалтерського обліку за галузевими напрямками. Налаштування та розробка галузевих конфігурацій комплексної інформаційно-аналітичної системи управління фінансово-господарською діяльністю в м. Києві (КІАС «УФГД») на основі єдиної бухгалтерської методології обліку, створення та розвиток галузевих модулів КІАС "УФГД". Модернізація та технічна підтримка КІАС "УФГД" для забезпечення відповідності її функціоналу вимогам єдиної методології бухгалтерського обліку та іншим нормативним документам, потребам користувачі відповідної галузі, забезпечення  зручності користування системою з використанням новітніх технологій. Впровадження розроблених галузевих рішень системи в структурних підрозділах виконавчого органу Київської міської ради (Київської міської державної адміністрації), комунальних підприємствах та установах за такими напрямами: освіта та культура; медичні заклади; транспортна інфраструктура; благоустрій; містобудування та земельні ресурси. Інтеграція КІАС "УФГД" з існуючими системами, реєстрами, платформами та програмним забезпеченням. Забезпечення уніфікації та стандартизації взаємодії з фінансовими установами та юридичними особами, розробка та надання API.  Автоматизація і стандартизація приймання платежів в "реальному часі" по різних послугах, обробки платежів, розрахунку послуг, генерації рахунків. Створення автомтизованої системи управління єдиною міською абонентською службою для створення умов щодо надання послуг та вирішення питань по усіх категоріях послуг населенню в одному місці; забезпечення єдиного стандарту обслуговування та якості; забезпечення крокової доступності точок обслуговування в будь-якому районі міста; збільшення кількості обслуговувань  споживачів послуг, що звернулися (фізичних осіб, юридичних осіб; окремо розташовані будинки та споруди); скорочення часу на оформлення документації; зменшення числа можливих помилок персоналу. Впровадження сучасних інформаційно-комунікаційних технологій для якісного поліпшення життя киян в пріоритетних сферах – створення сучасної системи забезпечення міста, безпека та транспорт, е-медицина, відкрите урядування та електронна демократія. Автоматизація і стандартизація приймання всіх  платежів  в "реальному часі" по всіх послугах, які надаються організаціями міста Києва. Забезпечення уніфікації та стандартизації взаємодії з фінансовими установами, надання єдиного API до ІТС "Звітність"  та забезпечення формування всієї необхідної звітності з однієї точки та в єдиному форматі. Забезпечення централізованого та швидкого пошуку платежів, удосконалення роботи call- центру. Забезпечення швидкої, уніфікованої та стандартизованої передачі даних до фінансових установ і відображення проведених оплат; контроль перерахування прийнятих фінансовими установами на відповідні розрахункові рахунки.</t>
  </si>
  <si>
    <t xml:space="preserve">
кількість користувачів, осіб </t>
  </si>
  <si>
    <t>15. Налагодження комунікації «влада-громадськість»</t>
  </si>
  <si>
    <t>15.1. Супровід, впровадження, модернізація інформаційно-комунікаційних систем, платформ, вебпорталів та сервісів, внутрішніх корпоративних інформаційних порталів та систем управління проектами</t>
  </si>
  <si>
    <t>Забезпечення реалізації заходу Стратегії розвитку міста Києва до 2025 року: розвиток єдиного веб-порталу Києва для інформування мешканців та забезпечення зворотного зв'язку із органами влади у столиці. Супровід, впровадження та підтримка створених інформаційно-телекомунікаційних систем, платфом, веб-порталів та сервісів міста Києва (більш ніж 40 систем, сервісів, реєстрів тощо). Закупівля ліцензій Microsoft SQL Server Standard, Microsoft SQL Server Enterprise для оновлення, модернізації баз даних, що використовуються інформаційно-телекомунікаційними системами, платформами Київської міської ради (Київської міської державної адміністрації). Закупівля ліцензій, програмного забезпечення для проведення моніторингу, забезпечення підтримки та відмовостійкості систем.  Створення, модернізація та впровадження програмних засобів щодо розробки нових внутрішніх  послуг структурних підрозділів виконавчого органу Київської міської ради (Київської міської державної адміністрації), щодо автоматизації  процесів оформлення документів, спеціальних перепусток. Розвиток інтеграційних можливостей порталу на базі платформи MS SharePoint із зовнішніми веб-сервісами та інформаційними веб-сайтами, які технічно, тематично та/або за відповідним інформаційно-сервісним напрямком відносяться до Внутрішнього порталу. Розвиток та підтримка картотеки ведення реєстру осіб, представлених до нагородження та нагороджених державними, урядовими нагородами, відзнаками Верховної Ради України, відзнаками Київського міського голови тощо, що розроблено на базі платформи MS SharePoint.  Заробітна плата працівників КП "Головний інформаційно-обчислювальний центр", задіяних у забезпеченні створення, пітримки і контролю працездатності та розвитку програмного забезпечення, реєстрів, систем, порталів та сервісів в рамках виконання заходів міської цільової програми, взаємодію із структурними підрозділами виконавчого органу Київської міської ради (Київської міської державної адміністрації) щодо створених та створення нових інформаційно-телекомунікаційних систем, платфом, веб-порталів та сервісів. Закупівля апаратного забезпечення та робочих станцій. Закупівля послуг із налаштування інфраструктури.</t>
  </si>
  <si>
    <t>16. Створення сучасної ефективної платформи управління міською інфраструктурою</t>
  </si>
  <si>
    <t>Реалізація концепції Kyiv Smart City</t>
  </si>
  <si>
    <t xml:space="preserve">16.1. Створення, впровадження, супровід та модернізація міських реєстрів даних та систем
 </t>
  </si>
  <si>
    <t>Забезпечення реалізації заходу Стратегії розвитку міста Києва до 2025 року, а саме: створення і консолідація електронних інформаційних баз і реєстрів, забезпечення публічного доступу до них та надання на їх базі послуг населенню в електронному вигляді; забезпечення централізації ведення інформації в єдиних міських реєстрах даних; закупівля ліцензій, програмних засобів та їх впровадження; модифікація та створення нової функціональності, забезпечення інтеграції з іншими системами, базами даних; 
Для виконання поставленого завдання передбачається модернізація та супровід для таких систем, реєстрів та модулів: ІТС «Реєстр утримувачів електронних багатофункціональних карток «Муніципальна картка «Картка киянина; Автоматизована система «Нормативно-довідкова інформація» в частині функціонального компонента «Модуль консолідації адрес об’єктів нерухомості»; ІС «Реєстр територіальної громади м. Києва»; «Реєстр домашніх тварин»; ІС «Реєстр суб’єктів, що надають послуги»; АБД «Квартоблік»; ІТС «Муніципальний реєстр», в тому числі ІС «Реєстр дітей» тощо. Створення та розвиток автоматизованих систем: «Реєстр інформаційних, телекомунікаційних, інформаційно-телекомунікаційних систем структурних підрозділів виконавчого органу  Київської міської ради (Київської міської державної адміністрації), підприємств, установ та організацій, що належать до комунальної власності територіальної громади міста Києва»; «Єдина інформаційно-аналітична система «Облік та надання соціальних послуг», соцпроцесинг, тощо. Інтеграція існуючих систем, реєстрів та модулів з державними реєстрами, базами даних державної податкової інспекції, пенсійного фонду, банком осіб з інвалідністю та інші галузеві ІТС та модулі.  </t>
  </si>
  <si>
    <t>кількісь користувачів, осіб</t>
  </si>
  <si>
    <t>16.2. Створення, впровадження, модернізація та супровід Реєстру інформаційних, телекомунікаційних, інформаційно - телекомунікаційних систем структурних підрозділів виконавчого органу  Київської міської ради (Київської міської державної адміністрації)  .</t>
  </si>
  <si>
    <t>Створення, модернізація, дооснащення та супровід опорної мережі для забезпечення радіопокриття теріторіїї  міста Києва  за технологією  LoRaWAN. Придбання обладнання та програмного забезпечення: інтерфейсу адміністратора, конфігурації, управління, моніторингу мережі, структурування даних, статистики, візуалізації, API для зовнішніх систем, інтерфейсу користувача, аналізу даних, статистичної обробки. Закупівля кінцевих пристроїв, комплектів базових станцій, автоматизованих рабочіх місць, вимірювального остаткування для контролю параметрів мережі, виконання робіт із встановлення, проектування, підключення обладнання, інсталяції та налаштування програмних засобів, підтримка та обслуговування обладнання і програмного забеспечення. Витрати на придбання, встановлення та супровід програмно-апаратних комплексів, обладнання, програмного забезпечення з метою реалізації контролю за станом інфраструктури міста, різних ділянок ЖКГ та ефективного реагування на збій в окремих їх частинах, оптимізації бізнес-процессів підприємств, підвищення ефективності служб та підприємств міста, прогнозування потенційних проблем на основі аналізу зібраних з кінцевих пристроїв даних.</t>
  </si>
  <si>
    <t xml:space="preserve"> продукту :кількість ліцензій на модулі системи, од</t>
  </si>
  <si>
    <t>13 000</t>
  </si>
  <si>
    <t>17 000</t>
  </si>
  <si>
    <t>16.3. Обслуговування центру обробки даних (міського дата-центру)</t>
  </si>
  <si>
    <t>Супроводження, модернізація та технічна підтримка функціонування всіх систем апаратно-програмного комплексу міського дата-центру, каналів електрозв'язку (основних та резервних), систем пожежогасіння, вентиляції, кондиціонування, опалення, ремонт, оснащення робочіх місць офісним обладнанням та технікою тощо, для забезпечення стабільної роботи дата-центру. Відшкодування витрат за електропостачання, доступу до мережі Internet та інших експлуатаційних витрат, у тому числі виплата заробітної плати працівникам КП «Інформатика»</t>
  </si>
  <si>
    <t>16.4. Дооснащення інтелектуально-аналітичного комплексу міського дата-центру міста Києва </t>
  </si>
  <si>
    <t>Закупівля, встановлення, супровід, модернізація та технічна підтримка спеціального обладнання та програмного забезпечення з метою уніфікації всього функціоналу комплексної системи відеоспостереження та систем центру обробки даних (міського дата-центру). Масштабування функціоналу аналітичного комплексу, систематизація та об'єднання всіх наявних аналітичних функцій для створення єдиного інструменту керування програмно-апаратним комплексом. Закупівля серверного обладнання, обчислювальних платформ та програмного забезпечення для збільшення потужностей та розширення функціоналу аналітичного комплексу.</t>
  </si>
  <si>
    <t>16.5. Модернізація та функціональне розширення апаратних комплексів для поточних та перспективних завдань</t>
  </si>
  <si>
    <t>Розширення функціональних можливостей існуючих апаратних комплексів. Закупівля, встановлення, розгортання, налаштування, підтримка та технічий супровід обладнання та програмного забезпечення. Стабільний контроль та моніторінг стану, підтримка функціоналу центру обробки даних (міського дата-центру) та cloud платформи при масштабуванні системи в цілому. Резервування апаратної частини для забезпечення безперебійної працездатності комплексу</t>
  </si>
  <si>
    <t>16.6. Оренда промислового дата-центру</t>
  </si>
  <si>
    <t>Забезпечення додаткових ресурсів для резервування створених інформаційних систем і сервісів, можливості оперативного нарощування потужності ресурсів з урахуванням подальшого розширення (масштабування) інформаційних систем і міських електронних сервісів. Оренда промислових дата-центрів, послуги з надання обчислювальних потужностей, місця розташування обладнання, каналів зв'язку тощо.</t>
  </si>
  <si>
    <t xml:space="preserve">16.7. Створення резервного дата-центру </t>
  </si>
  <si>
    <t>Створення належних умов підтримки, функціювання та покращення роботи сервісів надання послуг заявникам підпорядкованих структурних підрозділів ВО КМР КМДА з розміщення систем та виділення серверних потужностей для потреб міста Києва; впровадження відео та аудіо конференцій; покращення (модернізація) технічних показників серверного обладнання, які пришвидшать швидкість обробки даних; забезпечення безпеки сервісів. Проектування та побудова приміщень, створення систем пожежогасіння, закупівля апаратних ресурсів, серверного та мережевого обладнання та програмного забезпечення. Закупівля послуг проектування, впровадження та підтримки резервного дата-центру, обладнання та програмного забезпечення.</t>
  </si>
  <si>
    <t>16.8. Створення та супроводження платформи інтернету речей</t>
  </si>
  <si>
    <t>Департамент інформаційно-комунікаційних технологій /СКП "Київтелесервіс"/КП " Інформатика"</t>
  </si>
  <si>
    <t>Створення, дооснащення та супровід мережі, що складається із взаємозв'язаних фізичних пристроїв, які мають вбудовані датчики, виконавчі пристрої, вбудовані у фізичні об'єкти чи розміщенні на них і пов'язані між собою через дротові чи бездротові мережі, а також програмне забезпечення, що дозволяє здійснювати передачу і обмін даними між фізичним світом і комп'ютерними системами, за допомогою використання стандартних протоколів зв'язку з метою забезпечення можливості зчитування та приведення в дію, функцію програмування та ідентифікації, а також зменшення необхідності участі людини за рахунок використання сучасних аналітичних та телеметричних технологій. З метою досягнення зазначенного результату передбачається закупівля датчиків, сенсорів, програмно-апаратних комплексів, програмного забезпечення, послуг з проектування, монтажних робіт та підтримки.</t>
  </si>
  <si>
    <t>16.9 Створення, розвиток, модернізація та супроводження сервісної мережевої інфраструктури та мереж доступу</t>
  </si>
  <si>
    <t>Підключення об’єктів комунальної власності територіальної громади міста Києва, соціально-культурних об’єктів, (заклади освіти, дитячі дошкільні заклади, заклади охорони здоров'я, заклади культури, архітектурні тощо), агрегуючих майданчиків системи міського відеоспостереження, систем управління світлофорних об‘єктів тощо до міської мережевої інфраструктури.  Придбання, встановлення, модернізація мережевого обладнання, ліцензійного програмного забезпечення сервісної мережевої інфраструктури. Забезпечення високошвидкісного і захищеного підключення до всесвітньої мережі Інтернет об’єктів сервісної мережевої інфраструктури. Побудова захищених, високошвидкісних каналів електрозв’язку до установ та підприємств міста; підключення кінцевих пристроїв різноманітних проектів до центру обробки даних (міського дата-центру), міського ситуаційного центру. Придбання послуг проектування та супроводження, закупівля, встановлення, модернізація мережевого обладнання, створення та модернізація локальних обчислювальних мереж, структурованих кабельних систем в будівлях комунальної власності міста Києва, бездродотових мереж, придбання ліцензійного програмного забезпечення міської мережевої інфраструктури. 
Придбання та налаштування програмно-апаратного комплексу для контролю доступу проводових та безпроводових підключень до міської мережевої інфраструктури. Придбання програмного забезпечення для систематизації та обслуговування звернень абонентів, організації технічної підтримки, обліку та контролю опрацювання інцидентів. Закупівля послуг з надання каналів зв'зку, закупівля послуг інтернет-доступу для міського дата-центру, учбових закладів та об'єктів комунальної власності міста Києва, функціонування міських сервісів. Виконання робіт із монтажу та налагодження системи управління, пристроїв контролерів, системи моніторингу та аудиту.</t>
  </si>
  <si>
    <t>16.10. Створення та розвиток мережі доступу</t>
  </si>
  <si>
    <t>16.11. Модернізація локальних обчислювальних мереж структурних підрозділів виконавчого органу Київської міської ради (Київської міської державної адміністрації)</t>
  </si>
  <si>
    <t>16.12. Створення та супроводження  системи міського телефонного електрозв`язку</t>
  </si>
  <si>
    <t xml:space="preserve">Придбання та встановлення програмно-апаратних комплексів, телефонного обладнання для забезпечення Київської міської ради, структурних підрозділів виконавчого органу Київської міської ради (Київської міської державної адміністрації), ВО КМР (КМДА),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телефонним зв'зком. Проектування, планування, модернізація та розширення функціональних можливостей телефонної станції. Закупівля технічної підтримки обладнання та програмного забезпчення. Придбання ліцензій, каналів, розширення номерного ресурсу та резервування потужностей телефонної станції. Аналіз бізнес-процесів в Київській міській раді,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визначення умов для підключення до міського телефонного електрозв'язку. Створення, підтримка, модернізація гарячих ліній Київської міської ради, структурних підрозділів виконавчого органу Київської міської ради (Київської міської державної адміністрації), ВО КМР (КМДА), районних в місті Києві державних адміністрацій.
</t>
  </si>
  <si>
    <t>16.13. Створення системи HelpDesk Придбання програмного забезпечення для систематизації та обслуговування звернень абонентів, організації технічної підтримки, обліку та контролю опрацювання інцидентів, його налаштування та супровід.</t>
  </si>
  <si>
    <t>16.14. Супровід та підтримка міської мережевої інфраструктури </t>
  </si>
  <si>
    <t>Забезпечення належної експлуатації мережевої інфраструктури; технічна підтримка роботи обладнання та користувачів; ремонт та відновлення пошкоджень оптоволоконної мережі; технічне обслуговування підключених об'єктів до мережевого обладнання; віртуальних пристроїв тощо, у тому числі  виплата заробітної плати працівникам, задіяним у супроводі та підтримці мережевої інфраструктури: сервісної мережевої інфраструктури, опорної мережі бездротового зв'язку, мережі бездротового зв'язку кінцевих пристроїв, комплексних систем управління захистом та безпекою міської мережевої інфраструктури, кібербезпеки, операторам корпоративної телефонної системи та системи відеоконференцзв'язку</t>
  </si>
  <si>
    <t>16.15. Оснащення приміщень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системою відеоконференцзв'язку</t>
  </si>
  <si>
    <t>2019-2021</t>
  </si>
  <si>
    <t xml:space="preserve">Впровадження, підтримка та модернізація системи відеоконференцзв’язку в межах міської інфраструктури для забезпечення онлайн-прийому громадян, проведення засідань, відеоконференцій в Київській міській раді, структурних підрозділах ВО КМР (КМДА), РДА та підприємствах, установах і організаціях комунальної форми власності. Підтримка ліцензіонного програмного забезпечення та обладнання, придбання та встановлення обладнання та програмного забезпечення для системи відеоконференцзв’язку, розширення серверних потужностей ядра відеоконференцій, придбання та монтаж кінцевих пристроїв, відеотерміналів, відеотелефонів, екранів тощо.
</t>
  </si>
  <si>
    <t>16.16. Модернізація та розвиток кабельного телебачення</t>
  </si>
  <si>
    <t>Оформлення ліцензії провайдера програмної послуги для 10 районів міста Києва. Встановлення оптичних приймачів. Модернізація головної станції з проєктуванням. Придбання, налаштування та модернізація обладнання, ліцензійного програмного забезпечення, телекомунікаційні послуги ретрансляції програм. </t>
  </si>
  <si>
    <t>16.17. Побудова системи керування універсальним та безпроводовим доступом</t>
  </si>
  <si>
    <t xml:space="preserve"> ефективності: середні витрати на придбання одного примірника програмного забезпечення, тис.грн</t>
  </si>
  <si>
    <t>16.18. Придбання ліцензійного програмного забезпечення</t>
  </si>
  <si>
    <t>Департамент інформаційно-комунікаційних технологій  / СКП "Київтелесервіс"</t>
  </si>
  <si>
    <t>Придбання ліцензійного програмного забезпечення для забезпечення потреб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та підприємств, установ і організацій комунальної форми власності, які належать громаді міста Києва, відповідно до наданих запитів. </t>
  </si>
  <si>
    <t xml:space="preserve"> продукту :кількість примірників ліцензійного програмного забезпечення, од</t>
  </si>
  <si>
    <t>16.19. Придбання комп'ютерної техніки та оргтехніки</t>
  </si>
  <si>
    <t>Придбання комп'ютерної та периферійної техніки для створення сучасних автоматизованих робочих місць працівникам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та установ ( в т.ч. закладів освіти, дитячих дошкільних закладів, закладів культури, архітектури тощо) комунальної власності територіальної громади міста Києва, відповідно до їх потреби</t>
  </si>
  <si>
    <t xml:space="preserve"> продукту :кількість одиниць техніки, од</t>
  </si>
  <si>
    <t xml:space="preserve"> ефективності: середні витрати на придбання однієї одиниці техніки, тис.грн</t>
  </si>
  <si>
    <t>16.20. Закупівля антивірусного програмного забезпечення</t>
  </si>
  <si>
    <t>Централізована закупівля ліцензій антивірусних програмних засобів для забезпечення захисту автоматизованих робочих місць працівників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та підприємств, установ і організацій комунальної форми власності, які належать громаді міста Києва, від зловмисного програмного забезпечення. Розширення діючого функціоналу антивірусних програм. Щорічне забезпечення антивірусного захисту інформації, що обробляється в 32 автоматизованих системах класу "1" в режимно-секретних підрозділах Київської міської ради, виконавного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від несанкціонованої модификації, перетворення, редагування або знищення.    </t>
  </si>
  <si>
    <t>продукту : кількість примірників антивірусного програмного забезпечення, од</t>
  </si>
  <si>
    <t xml:space="preserve"> ефективності: середні витрати на придбання одного примірника антивірусного програмного забезпечення, тис.грн</t>
  </si>
  <si>
    <t>16.21. Побудова системи управління підключеннями та гнучкий контроль доступу для безпроводових та кабельних пристроїв</t>
  </si>
  <si>
    <t xml:space="preserve"> продукту : кількість обектів, од</t>
  </si>
  <si>
    <t xml:space="preserve"> ефективності: середні витрати на придбання одного програмного продукту, тис.грн</t>
  </si>
  <si>
    <t>16.22. Створення та впровадження центру моніторингу та кібербезпеки міських сервісів, його технічне обслуговування, моніторинг та підтримка сервісів, розширення та дооснащення </t>
  </si>
  <si>
    <t>Закупівля програмного забезпечення та обладнання для систем безпеки та моніторингу веб-додатків, баз даних та міських систем, його впровадження та підтримка. Закупівля, модернізація, впровадження та підтримка обладнання та програмного забезпечення для створення та впровадження центру моніторингу та кібербезпеки міських сервісів, розроблення проєктної, організаційної та регламентаційної документації, щодо організації діяльності центру, навчання персоналу, технічне обслуговування та сервісна підтримка технічних, програмних та програмно-технічних засобів, в тому числі виплата заробітної плати працівникам центру.</t>
  </si>
  <si>
    <t xml:space="preserve"> продукту :кількість програмно-технічних засобів, од</t>
  </si>
  <si>
    <t>ефективності: середні витрати на придбання одного програмно-технічного засобу, тис.грн</t>
  </si>
  <si>
    <t>Департамент інформаційно-комунікаційних технологій / КП "Інформатика" / КП "Головний інформаційно-обчислювальний центр" / СКП "Київтелесервіс"</t>
  </si>
  <si>
    <t>Створення та проведення державної експертизи комплексних систем захисту інформації (КСЗІ) автоматизованих систем (АС)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 Отримання атестатів відповідності на КСЗІ  автоматизованих систем. Проведення державних експертиз системи відеоконференцзв'язку, білінгової системи та системи кібербезпеки. Створення автоматизованих систем класу "1" 4 категорії у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адміністрацій для оброблення службової інформації. Створення комплексних систем захисту інформації в автоматизованих системах класу "1" 4 категорії. Проведення робіт із  модернізації та підтримки функціонування автоматизованих систем класу "1" 4 категорії, створених в структурних підрозділах виконавчого органу Київської міської ради (Київської міської державної адміністрації), районних в місті Києві державних адміністраціях</t>
  </si>
  <si>
    <t xml:space="preserve"> продукту :кількість атестатів/КСЗІ, од</t>
  </si>
  <si>
    <t xml:space="preserve"> ефективності: середні витрати на створення та проведення державної експертизи, отримання атестату однієї КСЗІ, тис.грн</t>
  </si>
  <si>
    <t>16.24. Розвиток та впровадження  системи дистанційного навчання</t>
  </si>
  <si>
    <t xml:space="preserve"> продукту :кількість примірників ліцензійного програмного забезпечення на модернізацію, од</t>
  </si>
  <si>
    <t xml:space="preserve"> ефективності: середні витрати на розвиток однієї системи, тис.грн</t>
  </si>
  <si>
    <t>якості: динаміка росту кількості користувачів у порівнянні з попереднім роком, %</t>
  </si>
  <si>
    <t>16.25. Створення, впровадження, супровід та модернізація бібліотечної системи міста Києва</t>
  </si>
  <si>
    <t xml:space="preserve"> ефективності, середні витрати на розвиток однієї системи, тис.грн</t>
  </si>
  <si>
    <t>17. Відкриття нових можливостей сучасної смарт-економіки на основі інновацій і розвитку знань</t>
  </si>
  <si>
    <t>17.1. Створення, розвиток та супроводження єдиної системи обліку платежів м.Києва</t>
  </si>
  <si>
    <t>кількість типів (отримувачів) , осіб</t>
  </si>
  <si>
    <t xml:space="preserve"> ефективності:середні витрати на створення, розвиток та супроводження одного модуля, тис.грн</t>
  </si>
  <si>
    <t xml:space="preserve">17.2. Розробка стандартів смарт сіті з метою стимулювання співробітництва між містом, бізнесом, спільнотою </t>
  </si>
  <si>
    <t xml:space="preserve"> продукту :комплект стандартів смарт сіті, од</t>
  </si>
  <si>
    <t xml:space="preserve"> ефективності: середні витрати на розробку одного комплекту стандартів смарт сіті, тис.грн</t>
  </si>
  <si>
    <t>17.3. Стимулювання розвитку інноваційного середовища та розробка стандартів смарт сіті</t>
  </si>
  <si>
    <t>Здійснення організаційних заходів щодо проведення інкубаторів, підтримка розробки та впровадження міських проектів, важливих для розвитку Києва, співпраця із науковим та університетським середовищем, ІТ-бізнесом тощо. Організація та проведення заходів із популяризації створених міських інформаційних сервісів; комунікація в соціальних медіа, контакти із засобами масової інформації, представлення інформації для широкого загалу на офіційних веб-сайтах; підготовка матеріалів для публікацій; організація та проведення тематичних заходів (робочі зустрічі, круглі столи, навчальні програми тощо). Забезпечення розробки стандартів смарт сіті у співпраці з ІТ-спільнотою для стимулювання розвитку смарт - технологій  та забезпечення їх широкого впровадження у різні сфери міського господарства. Закупівля обладнання, програмного забезпечення, ліцензій для організації навчальних та дослідницьких лабораторій в сфері смарт сіті.</t>
  </si>
  <si>
    <t>17.4. Розвиток та технічна підтримка тематичного веб-агрегатора заходів і подій міста Києва на основі служб Google</t>
  </si>
  <si>
    <t>18. Реорганізація та підвищення ефективності внутрішніх процесів органів міської влади</t>
  </si>
  <si>
    <t>18.1. Модернізація та супроводження інформаційно-телекомунікаційних систем єдиного інформаційного простору територіальної громади міста Києва та системи  "Електронний архів міста Києва"</t>
  </si>
  <si>
    <t>Підвищення ефективності та прозорості роботи міських органів влади і служб</t>
  </si>
  <si>
    <t>Забезпечення реалізації заходу Стратегії розвитку міста Києва до 2025 року: вдосконалення електронного документообігу для прискорення інформаційного обміну та контролю проходження документів. Забезпечення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сучасними автоматизованими робочими місцями, інформаційно-телекомунікаційними засобами, активним та пасивним мережевим обладнанням. Автоматизація процесів передачі документів на архівне зберігання, створення електронних копій документів, архівного зберігання документів, експертизи цінності архівних документів, контроль за строками зберігання та знищення архівних документів. Щорічне забезпечення функціонування ІТС "Інформаційно-телекомунікаційної системи "Єдиний інформаційний простір територіальної громади міста Києва" (ІТС ЄІПК). Обслуговування активного обладнання центру обробки даних. Встановлення нових версій, модернізація спеціалізованого програмного забезпечення ІТС ЄІПК. Актуалізація довідників ІТС ЄІПК. Оновлення програмних засобів та інтеграція модулів е-петиції та "Звернення громадян 1551" з  ІТС ЄІПК, модернізація ІТС ЄІПК для забезпечення і підключення секретаріату Київської міської ради до системи електронної взаємодії органів виконавчої влади (СЕВ ОВВ). Розроблення нових модулів в ІТС ЄІПК: "Місцеві ініціативи", "Громадські слухання, загальні збори", тощо. Супровід та впровадження нових платформ у ІТС ЄІПК.</t>
  </si>
  <si>
    <t>18.2. Модернізація та супроводження внутрішнього корпоративного інформаційного порталу та системи управління проектами</t>
  </si>
  <si>
    <t xml:space="preserve"> продукту :кількість сервісів та примірників ліцензійного програмного забезпечення користувачів,од</t>
  </si>
  <si>
    <t>19. Інтеграція та координація окремих функцій і служб міста задля оптимізації вирішення комплексних проблем та прискорення міжвідомчої взаємодії</t>
  </si>
  <si>
    <t>19.1. Розвиток програмно-апаратного комплексу диспетчеризації в житлово-комунальному господарстві
  </t>
  </si>
  <si>
    <t>Цей функціонал реалізується в рамках заходу 14.1</t>
  </si>
  <si>
    <t xml:space="preserve"> продукту : кількість примірників ліцензійного програмного забезпечення на модернізацію, од</t>
  </si>
  <si>
    <t>19.2. Створення ситуаційного центру протидії загрозам у місті Києві на вул. Дегтярівській, 37 у Шевченківському районі м. Києва</t>
  </si>
  <si>
    <t>Забезпечення реалізації заходу Стратегії розвитку міста Києва до 2025 року: створення єдиного міського ситуаційного центру протидії загрозам для оперативного моніторингу, реагування, управління містом. Закупівля, оснащення, встановлення, розгортання, підтримка та технічний супровід обладнання та програмного забезпечення для відео-телезв'язку, обладнання та офісна техніка для автоматизованих робочіх місць. Проектування, закупівля, встановлення, розгортання, технічна підтрика та супровід системи, масштабування існуючого функционалу та інтеграція з функціональними модулями та системами міста. Забезпечення інтеграції з єдиним диспетчерським центром, системою моніторингу муніципального та пасажирського транспорту, системами відеоспостереження та забезпечення безпеки, платформою інтернету речей, картографічними системами тощо. Закупівля обладнання та програмного забезпечення для реалізації функціоналу OSINT, керування транспортними потоками, оперативно-диспетчерського управлідння дорожнім рухом, інтелектуальної траспортної системи тощо. Закупівля послуг проектування, супроводження та налаштування систем ситуаційного центру.</t>
  </si>
  <si>
    <t>20. Удосконалення системи контролю за діяльністю комунальних підприємств та бюджетних організацій</t>
  </si>
  <si>
    <t>20.1. Модернізація, розвиток та супроводження інформаційно-телекомунікаційної системи "Портал внутрішнього контролю "Київаудит" (WEB-портал "Київаудит")</t>
  </si>
  <si>
    <t>Департамент внутрішнього фінансового контролю та аудиту</t>
  </si>
  <si>
    <t>Забезпечення реалізації заходу Стратегії розвитку міста Києва до 2025 року: розробка і впровадження системи управлінської звітності для комунальних підприємств міста Києва у відповідності до сучасних міжнародних практик. Проведення модернізації веб-порталу, забезпечення супроводження функціонування ІТС "Портал внутрішнього контролю "Київаудит" , забезпечення доступу користувачів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комунальних підприємств міста</t>
  </si>
  <si>
    <t xml:space="preserve"> продукту :кількість модулів, од</t>
  </si>
  <si>
    <t>21. Удосконалення системи збору статистичної інформації для підвищення ефективності прийняття управлінських рішень</t>
  </si>
  <si>
    <t>21.1. Створення, впровадження та модернізація платформи великих даних</t>
  </si>
  <si>
    <t>Забезпечення реалізації заходу Стратегії розвитку міста Києва до 2025 року: використання інструментів аналізу великих даних (Big data) з метою обробки великих масивів інформації та прийняття зважених управлінських рішень. Створення інструментів і методів наповнення, обробки структурованих і неструктурованих даних значних обсягів для забезпечення прийняття управлінських рішень.  Придбання даних мобільних операторів звязку, інших володільців і розпорядників даних. Інтеграція інформаційно-телекомунікаційної системи "Інформаційно-аналітична звітність для органів влади, громадян та бізнесу" до платформи великих даних. Створення, модернізація та підтримка програмного забезпечення платформи великих даних, закупівля ліцензій.</t>
  </si>
  <si>
    <t>Забезпечення захисту державних інформаційних ресурсів</t>
  </si>
  <si>
    <t>Забезпечення цілісності та конфіденційності інформації з обмеженим доступом. Виявлення та закриття можливих каналів витоку інформації. Розроблення організаційно-розпорядчих документів. Впровадження захищеної технології оброблення інформації з обмеженим доступом. Створення або переатестація  щорічно трьох АС класу "1", зокрема розробка технічного завдання на АС класу "1" та погодження його із Держспецзв'язком України; розробка робочо-конструкторської документації на КСЗІ; закупівля АС класу "1" та комплексів засобів захисту (КЗЗ); здійснення заходів із впровадження КСЗІ на об'єктах інформаційної діяльності (ОІД); пусконалагоджувальні роботи та дослідницька експлуатація КСЗІ</t>
  </si>
  <si>
    <t>22. Захист державних інформаційних ресурсів та інформації, вимога щодо захисту якої встановлена законом</t>
  </si>
  <si>
    <t>Проведення державної експертизи створених комплексних систем захисту інформації в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</si>
  <si>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Щорічне проведення чергового інструментального контролю витоку інформації за рахунок побічних електромагнітних випромінювань та наводок в 32 автоматизованих системах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 Отримання паспорта на АС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</si>
  <si>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Забезпечення захисту інформації від витоку за рахунок акустичних каналів, яка обговорюється в категорійних приміщеннях (кабінети керівництва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режимно-секретних підрозділів). Створення та атестація комплексів технічного захисту (КТЗ) на 16 ОІД. Розроблення робочо-конструкторської документації. Закупівля матеріалів для монтажу КЗЗ. Закупівля КЗЗ для ОІД. Монтаж обладнання КЗЗ. Проведення вимірювань ОІД. Виготовлення паспорта на експлуатацію КТЗ</t>
  </si>
  <si>
    <t>22.5. Обслуговування створених комплексів технічного захисту інформації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</si>
  <si>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22.6. Підвищення кваліфікації працівників, які відповідають за захист інформації на об'єктах інформаційної діяльності, в інформаційно-телекомунікаційних (автоматизованих) системах</t>
  </si>
  <si>
    <t>Організація навчання працівників, які відповідають за захист інформації на об'єктах інформаційної діяльності, в інформаційно-телекомунікаційних (автоматизованих) системах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адміністраціях</t>
  </si>
  <si>
    <t>22.7. Створення автоматизованих систем класу "1" 4 категорії, їх модернізація та підтримка функціонування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t>
  </si>
  <si>
    <t>2019-2020</t>
  </si>
  <si>
    <t>16.26 Створення, розвиток та супроводження системи отримання та передачі актуальної інформації на базі  LPWAN та інших сучасних  технологій безпроводового зв'язку.</t>
  </si>
  <si>
    <t>Департамент інформаційно-комунікаційних технологій / СКП "Київтелесервіс"</t>
  </si>
  <si>
    <t>В. Кличко</t>
  </si>
  <si>
    <t>Очікувані результативні показники Комплексної міської цільової програми "Електронна столиця" на 2019 - 2022 роки</t>
  </si>
  <si>
    <t>Одиниця виміру</t>
  </si>
  <si>
    <t>1.</t>
  </si>
  <si>
    <t>Витрат</t>
  </si>
  <si>
    <t>Обсяг ресурсів, усього</t>
  </si>
  <si>
    <t>тис. грн</t>
  </si>
  <si>
    <t>у тому числі:</t>
  </si>
  <si>
    <t>1.1.</t>
  </si>
  <si>
    <t>Витрати на створення, розвиток та супроводження міських електронних сервісів</t>
  </si>
  <si>
    <t>Продукту</t>
  </si>
  <si>
    <t>2.1.</t>
  </si>
  <si>
    <t xml:space="preserve">Кількість інформаційно-телекомунікаційних систем, модулів та сервісів (створення, розвиток та технічне супроводження)  </t>
  </si>
  <si>
    <t>од.</t>
  </si>
  <si>
    <t>2.2.</t>
  </si>
  <si>
    <t>Кількість примірників ліцензій</t>
  </si>
  <si>
    <t>2.3.</t>
  </si>
  <si>
    <t>Кількість реєстрів</t>
  </si>
  <si>
    <t>2.4.</t>
  </si>
  <si>
    <t>Кількість модулів</t>
  </si>
  <si>
    <t>2.5.</t>
  </si>
  <si>
    <t>Кількість форумів</t>
  </si>
  <si>
    <t>2.6.</t>
  </si>
  <si>
    <t>Кількість агрегаторів</t>
  </si>
  <si>
    <t>Ефективності</t>
  </si>
  <si>
    <t>3.1.</t>
  </si>
  <si>
    <t>Середні витрати на створення, розвиток та технічне супроводження однієї інформаційно-телекомунікаційної системи (платформи, веб-порталу, сервісу)</t>
  </si>
  <si>
    <t>3.2.</t>
  </si>
  <si>
    <t xml:space="preserve">Середні витрати на розвиток одного об'єкту мережевої інфраструктури, системи міського корпоративного зв'язку </t>
  </si>
  <si>
    <t>3.3.</t>
  </si>
  <si>
    <t>Середні витарти на придбання однієї одиниці (комп'ютерної техніки, серверного обладнання, ліцензійного та антивірусного програмного забезпечення)</t>
  </si>
  <si>
    <t>3.4.</t>
  </si>
  <si>
    <t>Середні витарти на забезпечення захисту інформації, що становить державну таємницю на одному об'єкті інформаційної діяльності</t>
  </si>
  <si>
    <t>3.5.</t>
  </si>
  <si>
    <t>Середні витрати на створення одного операційного центру кібербезпеки, створення автоматизованих систем обробки інформації з обмеженим доступом</t>
  </si>
  <si>
    <t>3.6.</t>
  </si>
  <si>
    <t>Середні витрати на обслуговування одного центру (обробки даних (міського дата центру), дата-центру)</t>
  </si>
  <si>
    <t>3.7.</t>
  </si>
  <si>
    <t>Середні витрати на створення одного ситуаційного центру протидії загрозам у м.Києві</t>
  </si>
  <si>
    <t>3.8.</t>
  </si>
  <si>
    <t>Середні витрати на створення та розвиток одного інфраструктурного проекту</t>
  </si>
  <si>
    <t>3.9.</t>
  </si>
  <si>
    <t>Середні витрати на розвиток та технічне супроводження одного комплекту комплексної системи відеоспостереження</t>
  </si>
  <si>
    <t>3.10.</t>
  </si>
  <si>
    <t>Витрати на придбання одного програмно-технічного комплексу (програмно-апаратного комплексу тощо), для реалізації міських завдань</t>
  </si>
  <si>
    <t>Якості</t>
  </si>
  <si>
    <t>4.1.</t>
  </si>
  <si>
    <t>Динаміка росту кількості користувачів у порівнянні з попереднім роком</t>
  </si>
  <si>
    <t>Київський міський голова</t>
  </si>
  <si>
    <t>1.2.</t>
  </si>
  <si>
    <t>Витрати на розбудову міської  цифрової інфраструктури та підтримки її функціонування</t>
  </si>
  <si>
    <t>1.3.</t>
  </si>
  <si>
    <t>Витарти на захист державних інформаційних ресурсів та інформації, вимога щодо захисту якої встановлена законом, створення умов протидії кіберзагрозам, формування єдиної політики безпеки в інформаційно-телекомунікаційному середовищі міста</t>
  </si>
  <si>
    <t>1.4.</t>
  </si>
  <si>
    <t>Витарти на реалізацію масштабних інфраструктурних проектів</t>
  </si>
  <si>
    <t>Кількість об'єктів підключених до сервісної мережевої інфраструктури</t>
  </si>
  <si>
    <t>Кількість точок доступу</t>
  </si>
  <si>
    <t>Кількість одиниць комп'ютерної та орг. техніки</t>
  </si>
  <si>
    <t>Кількість примірників антивірусного програмного забезпечення</t>
  </si>
  <si>
    <t>Кількість АС КСЗІ (створення, модернізація та проведення державної експертизи)</t>
  </si>
  <si>
    <t>2.7.</t>
  </si>
  <si>
    <t>Кількість КСЗІ АС класу 1 (створення або переатестація)</t>
  </si>
  <si>
    <t>2.8.</t>
  </si>
  <si>
    <t>Кількість об'єктів інформаційної діяльності</t>
  </si>
  <si>
    <t>2.9.</t>
  </si>
  <si>
    <t>Кількість центрів (дата-центри, центр обробки  даних)</t>
  </si>
  <si>
    <t>2.10.</t>
  </si>
  <si>
    <t>Кількість ситуаційних центрів (створення)</t>
  </si>
  <si>
    <t>2.11.</t>
  </si>
  <si>
    <t>Кількість інфраструктурних об'єктів (створення та розвиток)</t>
  </si>
  <si>
    <t>2.12.</t>
  </si>
  <si>
    <t>Кількість засобів відеофіксації (створення та супроводження)</t>
  </si>
  <si>
    <t>2.13.</t>
  </si>
  <si>
    <t>Кількість програмно-технічних комплексів, програмно-апаратних комплексів (придбання та модернізація)</t>
  </si>
  <si>
    <t xml:space="preserve">Витрати на розвиток мережевої інфраструктури, системи міського корпоративного зв'язку </t>
  </si>
  <si>
    <t>Витарти на придбання комп'ютерної техніки, серверного обладнання, ліцензійного та антивірусного програмного забезпечення</t>
  </si>
  <si>
    <t>Витарти на забезпечення захисту інформації, що становить державну таємницю на об'єктах інформаційної діяльності</t>
  </si>
  <si>
    <t>1.5.</t>
  </si>
  <si>
    <t>Витрати на створення операційного центру кібербезпеки, створення автоматизованих систем обробки інформації з обмеженим доступом</t>
  </si>
  <si>
    <t>1.6.</t>
  </si>
  <si>
    <t>Витрати на обслуговування центру обробки даних (міського дата центру), оренду дата-центрів</t>
  </si>
  <si>
    <t>1.7.</t>
  </si>
  <si>
    <t>Витрати на створення ситуаційного центру  протидії загрозам у м.Києві</t>
  </si>
  <si>
    <t>1.8.</t>
  </si>
  <si>
    <t>Витрати на створення та розвиток інфраструктурних проектів</t>
  </si>
  <si>
    <t>1.9.</t>
  </si>
  <si>
    <t>Витрати на розвиток та технічне супроводження комплексної системи відеоспостереження</t>
  </si>
  <si>
    <t>1.10.</t>
  </si>
  <si>
    <t>Витрати на придбання програмно-технічних комплексів, програмно-апаратних комплексів тощо, для реалізації міських завдань</t>
  </si>
  <si>
    <t xml:space="preserve">Кількість інформаційно-телекомунікаційних систем, платформ, веб-порталів та сервісів (створення, розвиток та технічне супроводження)  </t>
  </si>
  <si>
    <t xml:space="preserve"> 10.1 Створення, впровадження, супровід та модернізація інформаційно-телекомунікаційних систем/підсистем освітнього та наукового простору м. Києва</t>
  </si>
  <si>
    <t>кількість проданих транспортних ресурсів за допомогою ПТКС/систем, од</t>
  </si>
  <si>
    <t>7.1..Закупівля та встановлення програмно-технічних комплексів самообслуговування, придбання програмного забезпечення, ліцензій та послуг для впровадження, підтримки та модернізації автоматизованої системи обліку оплати проїзду в міському пасажирському транспорті міста Києва незалежно від форм власності (далі - АСОП), та автоматизованої інформаційно-аналітичної системи приймання та обробки звернень користувачів АСОП, забезпечення розповсюдження та поповнення єдиного електронного квитка.</t>
  </si>
  <si>
    <t>202 581,00
2019 - 80 000,00
2020 - 40 000,00
2021 - 22 581,00
2022 - 60 000,00</t>
  </si>
  <si>
    <t>72 980,00
2019 - 12 000,00
2020 - 8 000,00
2021 - 2 980,00
2022 - 50 000,00</t>
  </si>
  <si>
    <t>378 886,30
2019 - 80 000,00
2020 - 60 000,00
2021 - 88 886,3,00
2022 - 150 000,00</t>
  </si>
  <si>
    <t>229 550,00
2019 - 65 200,00
2020 - 59 000,00
2021 - 35 350,00
2022 - 70 000,00</t>
  </si>
  <si>
    <t>31 000,00
2019 - 7 000,00
2020 - 6 000,00
2021 - 6 000,00
2022 - 12 000,00</t>
  </si>
  <si>
    <t>104 205,00
2019 - 32 000,00
2020 - 22 000,00
2021 - 20 205,00
2022 - 30 000,00</t>
  </si>
  <si>
    <t>11 000,00
2019 - 6 000,00
2020 - 5 000,00
2021 -0,00
2022 - 0,00</t>
  </si>
  <si>
    <t>154 800,00
2019 - 31 200,00
2020 - 31 200,00
2021 - 31 200,00
2022 - 61 200,00</t>
  </si>
  <si>
    <t>219 300,00
2019 - 40 000,00
2020 - 45 000,00
2021 - 34 300,00
2022 - 100 000,00</t>
  </si>
  <si>
    <t>169 330,00
2019 - 40 000,00
2020 - 30 000,00
2021 - 49 330,00
2022 - 50 000,00</t>
  </si>
  <si>
    <t>38 000,00
2019 - 10 000,00
2020 - 10 500,00
2021 - 4 000,00
2022 - 13 500,00</t>
  </si>
  <si>
    <t>245 000,00
2019 - 85 000,00
2020 - 55 000,00
2021 - 25 000,00
2022 - 80 000,00</t>
  </si>
  <si>
    <t>125 500,00
2019 - 20 000,00
2020 - 20 000,00
2021 - 5 500,00
2022 - 80 000,00</t>
  </si>
  <si>
    <t>537 502,40
2019 - 120 054,10
2020 - 40 284,50
2021 - 176 099,80
2022 - 201 064,00</t>
  </si>
  <si>
    <t>41 759,10
2019 - 15 237,70
2020 - 10 099,40
2021 - 2 422,00
2022 - 14 000,00</t>
  </si>
  <si>
    <t>22 075,00
2019 - 15 000,00
2020 - 4 400,00
2021 - 1 275,00
2022 - 1 400,00</t>
  </si>
  <si>
    <t>79 702,30
2019 - 13 602,30
2020 - 15 000,00
2021 - 15 100,00
2022 - 36 000,00</t>
  </si>
  <si>
    <t>51 781,60
2019 - 15 640,80
2020 - 15 640,80
2021 - 2 000,00
2022 - 18 500,00</t>
  </si>
  <si>
    <t>22 427,70
2019 - 7 291,00
2020 -7 003,70
2021 - 3 933,00
2022 - 4 200,00</t>
  </si>
  <si>
    <t>157 638,00
2019 - 10 297,00
2020 - 37 341,00
2021 - 50 000,00
2022 - 60 000,00</t>
  </si>
  <si>
    <t>13 000,00
2019 - 4 000,00
2020 - 4 000,00
2021 - 0,00
2022 - 5 000,00</t>
  </si>
  <si>
    <t>35 500,00
2019 - 5 500,00
2020 - 5 500,00
2021 - 4 500,00
2022 - 20 000,00</t>
  </si>
  <si>
    <t>1 000,00
2019 - 200,00
2020 - 200,00
2021 - 300,00
2022 - 300,00</t>
  </si>
  <si>
    <t>98 500,00
2019 - 20 000,00
2020 - 40 000,00
2021 - 8 500,00
2022 - 30 000,00</t>
  </si>
  <si>
    <t>3 574,80
2019 - 893,70
2020 - 893,70
2021 - 893,70
2022 - 893,70</t>
  </si>
  <si>
    <t>200,00
2019 - 50,00
2020 - 50,00
2021 - 50,00
2022 - 50,00</t>
  </si>
  <si>
    <t>960,00
2019 - 240,00
2020 - 240,00
2021 - 240,00
2022 - 240,00</t>
  </si>
  <si>
    <t>4 664,80
2019 - 1 166,20
2020 - 1 166,20
2021 - 1 166,20
2022 - 1 166,20</t>
  </si>
  <si>
    <t>7 800,00
2019 - 1 950,00
2020 - 1 950,00
2021 - 1 950,00
2022 - 1 950,00</t>
  </si>
  <si>
    <t>140,00
2019 - 35,00
2020 - 35,00
2021 - 35,00
2022 - 35,00</t>
  </si>
  <si>
    <t>105 000,00
2019 - 0,00
2020 - 0,00
2021 - 0 ,00
2022 - 105 000,00</t>
  </si>
  <si>
    <t>Строки  виконання заходу</t>
  </si>
  <si>
    <t>Виконавці заходу</t>
  </si>
  <si>
    <t>Обсяги фінансування, ( тис. грн)</t>
  </si>
  <si>
    <t>2019 - 2020</t>
  </si>
  <si>
    <t>2019 - 2021</t>
  </si>
  <si>
    <t>2020 - 2020</t>
  </si>
  <si>
    <t>2022- 2022</t>
  </si>
  <si>
    <t>572 360,00
2019 - 50 000,00
2020 - 278 000,00
2021 - 94 360,00
2022 - 150 000,00</t>
  </si>
  <si>
    <t>2023</t>
  </si>
  <si>
    <t>800,00
2019 - 500,00
2020 - 300,00
2021 - 0,00
2022 - 0,00</t>
  </si>
  <si>
    <t>5 400,00
2019 - 1 800,00
2020 - 1 800,00
2021 - 1 800,00
2022 - 0,00</t>
  </si>
  <si>
    <t>13 200,00
2019 - 7 000,00
2020 - 6 200,00
2021 - 0,00
2022 - 0,00</t>
  </si>
  <si>
    <t>210 427,20
2019 - 60 000,00
2020 -50 000,00
2021 - 40427,20
2022 - 60000,00</t>
  </si>
  <si>
    <t xml:space="preserve">20 000,00
2019 - 0,00
2020 - 20 000,00
2021 - 0,00
2022 - 0,00
</t>
  </si>
  <si>
    <t>1 425 000,00
2019 - 300 000,00
2020 - 400 000,00
2021 - 400 000,00
2022 - 400  000,00</t>
  </si>
  <si>
    <t>5 600,00
2019 - 2 950,00
2020 - 2 650,00
2021 - 0,00
2022 - 0,00</t>
  </si>
  <si>
    <t>40 000,00
2019 - 20 000,00
2020 - 20 000,00
2021 - 0,00
2022 - 0,00</t>
  </si>
  <si>
    <t>92 848,00
2019 - 15 000,00
2020 - 15 000,00
2021 - 12 848,00
2022 - 50 000,00</t>
  </si>
  <si>
    <t>57 000,00
2019 - 16 000,00
2020 - 19 000,00
2021 - 22 000,00
2022 - 0,00</t>
  </si>
  <si>
    <t>55 000,00
2019 - 15 000,00
2020 - 10 000,00
2021 - 30 000,00
2022 - 0,00</t>
  </si>
  <si>
    <t>143 402,00
2019 - 26 028,00
2020 - 57 474,00
2021 - 59 900,00
2022 - 0,00</t>
  </si>
  <si>
    <t>52 000,00
2019 - 18 000,00
2020 - 10 000,00
2021 - 10 000,00
2022 - 14 000,00</t>
  </si>
  <si>
    <t>18 000,00
2019 - 9 000,00
2020 - 9 000,00
2021 - 0,00
2022 - 0,00</t>
  </si>
  <si>
    <t>1 500,00
2019 - 1 000,00
2020 - 500,00
2021 - 0,00
2022 - 0,00</t>
  </si>
  <si>
    <t>6 000,00
2019 - 2 000,00
2020 - 4 000,00
2021 - 0,00
2022 - 0,00</t>
  </si>
  <si>
    <t>14.2. Створення, впровадження, модернізація  комплексної інформаційно-аналітичної системи управління фінансово-господарською діяльністю, єдиної системи обліку платежів, системи управління єдиної міської абонентської служби та роботи з дебіторською заборгованістю та платежами в м. Києві </t>
  </si>
  <si>
    <t>299 935,00
2019 - 60 000,00
2020 - 65 000,00
2021 - 68 000,00
2022 - 106 935,00</t>
  </si>
  <si>
    <t>16 886,40
2019 - 5 628,80
2020 - 5 628,80
2021 - 5 628,80
2022 - 0,00</t>
  </si>
  <si>
    <t>95 727,30
2019 - 20 926,60
2020 - 70 271,90
2021 - 4 528,80
2022 - 0,00</t>
  </si>
  <si>
    <t>560,00
2019 - 500,00
2020 - 60,00
2021 - 0,00
2022 - 0,00</t>
  </si>
  <si>
    <t>69 950,00
2019 - 18 700,00
2020 - 32 150,00
2021 - 8 300,00
2022 - 10 800,00</t>
  </si>
  <si>
    <t>33 324,90
2019 - 17 614,20
2020 - 15 710,70
2021 - 0,00
2022 - 0,00</t>
  </si>
  <si>
    <t>20 195,70
2019 - 10 156,10
2020 - 3 362,30
2021 - 6 677,30
2022 - 0,00</t>
  </si>
  <si>
    <t>16.23. Створення та проведення державних експертиз КСЗІ автоматизованих  систем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місті Києва</t>
  </si>
  <si>
    <t>26 700,00
2019 - 5 000,00
2020 - 3 400,00
2021 - 3 300,00
2022 - 15 000,00</t>
  </si>
  <si>
    <t>30 000,00
2019 - 15 000,00
2020 - 15 000,00
2021 - 0,00
2022 - 0,00</t>
  </si>
  <si>
    <t>10 000,00
2019 - 6 000,00
2020 - 2 000,00
2021 - 2 000,00
2022 - 0,00</t>
  </si>
  <si>
    <t>20 000,00
2019 - 10 000,00
2020 - 10 000,00
2021 - 0,00
2022 - 0,00</t>
  </si>
  <si>
    <t>3 000,00
2019 - 1 000,00
2020 - 2 000,00
2021 - 0,00
2022 - 0,00</t>
  </si>
  <si>
    <t>6 000,00
2019 - 3 000,00
2020 - 3 000,00
2021 - 0,00
2022 - 0,00</t>
  </si>
  <si>
    <t>14 000,00
2019 - 8 000,00
2020 - 6 000,00
2021 - 0,00
2022 - 0,00</t>
  </si>
  <si>
    <t>10 000,00
2019 - 5 000,00
2020 - 5 000,00
2021 - 0,00
2022 - 0,00</t>
  </si>
  <si>
    <t>1 430,00
2019 - 980,00
2020 - 450,00
2021 - 0,00
2022 - 0,00</t>
  </si>
  <si>
    <t xml:space="preserve">
</t>
  </si>
  <si>
    <t>2019-2023</t>
  </si>
  <si>
    <t>287 229,80
2019 - 56 015,50
2020 - 69 311,90
2021 - 68 147,60
2022 - 93 754,80</t>
  </si>
  <si>
    <t>Всього: 33 324,90
2019 - 17 614,20
2020 - 15 710,70
2021 - 0,00
2022 - 0,00 
2023 - 0,00</t>
  </si>
  <si>
    <t>Всього:20 000,00
2019 - 10 000,00
2020 - 10 000,00
2021 - 0,00
2022 - 0,00
2023 - 0,00</t>
  </si>
  <si>
    <t>Всього:18 000,00
2019 - 4 000,00
2020 - 4 000,00
2021 - 0,00
2022 - 5 000,00 
2023 - 5000,00</t>
  </si>
  <si>
    <t>6 903 834,40
2019 - 1 527 357,10
2020 - 1 787 773,90
2021 - 1 431 714,70
2022 - 2 081 988,70</t>
  </si>
  <si>
    <t>11.1 Розвиток, супровід та технічна підтримка комплексної системи відеоспостереження та систем забезпечення безпеки у м. Києві із розширенням зони функціонування на території Київської області</t>
  </si>
  <si>
    <t>Порівняльна таблиця додатку до Комплексної міської цільової прогорами "Електронна столиця" на 2019-2022 роки</t>
  </si>
  <si>
    <t>Діюча редакція додатка до Комплексної міської цільової прогорами "Електронна столиця" на 2019-2022 роки</t>
  </si>
  <si>
    <t>Редакція додатка до Комплексної міської цільової прогорами "Електронна столиця" на 2019-2023 роки</t>
  </si>
  <si>
    <t>9 278 704,30
2019 - 1 527 357,10
2020 - 1 787 773,90
2021 - 1 431 714,70
2022 - 2 156 988,70
2023 - 2 374 869,90</t>
  </si>
  <si>
    <t>16.17. Побудова системи керування універсальним та безпровідним доступом</t>
  </si>
  <si>
    <t>22.1. Створення та модернізація КСЗІ  автоматизованих систем класу «1» для оброблення інформації, що становить державну таємницю,  на об’єктах інформаційної діяльності, де обробляється інформація з обмеженим доступом, що становить державну таємницю,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</si>
  <si>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22.2. Проведення державної експертизи створених КСЗІ автоматизованих систем класу «1» для оброблення інформації, що становить державну таємницю, на об’єктах інформаційної діяльності, де обробляється інформація з обмеженим доступом, що становить державну таємницю,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</si>
  <si>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22.3. Обслуговування створених КСЗІ   автоматизованих систем класу "1" для оброблення інформації, що становить державну таємницю, в режимно-секретних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та комунальних підприємств</t>
  </si>
  <si>
    <t>22.4. Створення, модернізація та атестація КСЗІ на об'єктах інформаційної діяльності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адміністрацій, в яких циркулює інформація з обмеженим доступом</t>
  </si>
  <si>
    <t xml:space="preserve"> продукту: кількість примірників ліцензійного програмного забезпечення на модернізацію, од</t>
  </si>
  <si>
    <t xml:space="preserve"> продукту: кількість сервісів та примірників ліцензійного програмного забезпечення користувачів,од</t>
  </si>
  <si>
    <t xml:space="preserve"> продукту: комплект стандартів смарт сіті, од</t>
  </si>
  <si>
    <t>Витрат: обсяг видатків, тис. грн</t>
  </si>
  <si>
    <t xml:space="preserve"> продукту: кількість ліцензій на модулі системи, од</t>
  </si>
  <si>
    <t xml:space="preserve"> продукту: кількість атестатів/КСЗІ, од</t>
  </si>
  <si>
    <t xml:space="preserve"> продукту: кількість програмно-технічних засобів, од</t>
  </si>
  <si>
    <t xml:space="preserve"> продукту: кількість обектів, од</t>
  </si>
  <si>
    <t>продукту: кількість примірників антивірусного програмного забезпечення, од</t>
  </si>
  <si>
    <t xml:space="preserve"> продукту: кількість одиниць техніки, од</t>
  </si>
  <si>
    <t xml:space="preserve"> продукту: кількість примірників ліцензійного програмного забезпечення, од</t>
  </si>
  <si>
    <t xml:space="preserve"> продукту: кількість програмно апаратного комплексу, обладнання програмного забезпечення, од  </t>
  </si>
  <si>
    <t xml:space="preserve"> продукту: кількість засобів відеоспостереження та систем забезпечення безпеки, од</t>
  </si>
  <si>
    <t xml:space="preserve">19.2. Створення ситуаційного центру протидії загрозам у місті Києві </t>
  </si>
  <si>
    <t>16.23. Створення та проведення державних експертиз КСЗІ автоматизованих  систем Київської міської ради, структурних підрозділів виконавчого органу Київської міської ради (Київської міської державної адміністрації), районних в місті Києві державних адміністрацій, підприємств, установ та організацій, що належать до комунальної власності територіальної громади міста Києва</t>
  </si>
  <si>
    <t>22.7. Створення автоматизованих систем класу "1" 4 категорії, їх модернізація та підтримка функціонування у структурних підрозділах Київської міської ради, виконавчого органу Київської міської ради (Київської міської державної адміністрації), районних в місті Києві державних адміністраціях</t>
  </si>
  <si>
    <t>800,00
2019 - 500,00
2020 - 300,00
2021 - 0,00
2022 - 0,00 
2023 - 0,00</t>
  </si>
  <si>
    <t xml:space="preserve">5 400,00
2019 - 1 800,00
2020 - 1 800,00 
2021 - 1 800,00
2022 - 0,00
2023 - 0,00 </t>
  </si>
  <si>
    <t>13 200,00
2019 - 7 000,00
2020 - 6 200,00
2021 - 0,00
2022 - 0,00
2023- 0,00</t>
  </si>
  <si>
    <t>Всього: 300 427,20
2019 - 60 000,00
2020 -50 000,00
2021 - 40427,20
2022 - 60000,00
2023 - 90000,00</t>
  </si>
  <si>
    <t>20 000,00
2019 - 0,00
2020 - 20 000,00
2021 - 0,00
2022 - 0,00
2023 - 0,00</t>
  </si>
  <si>
    <t>Всього: 1 600 000,00
2019 - 300 000,00
2020 - 400 000,00
2021 - 400 000,00
2022 - 400  000,00
2023 - 100 000,00</t>
  </si>
  <si>
    <t>2019 - 2023</t>
  </si>
  <si>
    <t>Всього:282 581,00
2019 - 80 000,00
2020 - 40 000,00
2021 - 22 581,00
2022 - 60 000,00
2023 - 80 000,00</t>
  </si>
  <si>
    <t>5 600,00
2019 - 2 950,00
2020 - 2 650,00
2021 - 0,00
2022 - 0,00
2023 - 0,00</t>
  </si>
  <si>
    <t>Всього: 122 980,00
2019 - 12 000,00
2020 - 8 000,00
2021 - 2 980,00
2022 - 50 000,00
2023 - 50 000,00</t>
  </si>
  <si>
    <t>Всього: 40 000,00
2019 - 20 000,00
2020 - 20 000,00
2021 - 0,00
2022 - 0,00
2023 - 0,00</t>
  </si>
  <si>
    <t>Всього: 142 848,00
2019 - 15 000,00
2020 - 15 000,00
2021 - 12 848,00
2022 - 50 000,00
2023 - 50 000,00</t>
  </si>
  <si>
    <t>Всього: 578 886,30
2019 - 80 000,00
2020 - 60 000,00
2021 - 88 886,3,00
2022 - 150 000,00
2023 - 200 000,00</t>
  </si>
  <si>
    <t>Всього: 57 000,00
2019 - 16 000,00
2020 - 19 000,00
2021 - 22 000,00
2022 - 0,00
2023 - 0,00</t>
  </si>
  <si>
    <t>Всього: 55 000,00
2019 - 15 000,00
2020 - 10 000,00
2021 - 30 000,00
2022 - 0,00
2023 - 0,00</t>
  </si>
  <si>
    <t xml:space="preserve"> Всього: 143 402,00
2019 - 26 028,00
2020 - 57 474,00
2021 - 59 900,00
2022 - 0,00 
2023 - 0,00  </t>
  </si>
  <si>
    <t xml:space="preserve"> Всього:72 000,00
2019 - 18 000,00
2020 - 10 000,00
2021 - 10 000,00
2022 - 14 000,00
2023 - 20 000,00</t>
  </si>
  <si>
    <t xml:space="preserve"> Всього:18 000,00
2019 - 9 000,00
2020 - 9 000,00
2021 - 0,00
2022 - 0,00 
2023 - 0,00</t>
  </si>
  <si>
    <t xml:space="preserve"> Всього: 1 500,00
2019 - 1 000,00
2020 - 500,00
2021 - 0,00
2022 - 0,00
2023 - 0,00  </t>
  </si>
  <si>
    <t xml:space="preserve"> Всього: 6 000,00
2019 - 2 000,00
2020 - 4 000,00
2021 - 0,00
2022 - 0,00 
2023 - 0,00</t>
  </si>
  <si>
    <t xml:space="preserve"> Всього:229 550,00
2019 - 65 200,00
2020 - 59 000,00
2021 - 35 350,00
2022 - 70 000,00 
2023 - 70 000,00</t>
  </si>
  <si>
    <t xml:space="preserve">  Всього: 49 000,00
2019 - 7 000,00
2020 - 6 000,00
2021 - 6 000,00
2022 - 12 000,00 
2023 - 18 000,00</t>
  </si>
  <si>
    <t>Всього: 406 870,00
2019 - 60 000,00
2020 - 65 000,00
2021 - 68 000,00
2022 - 106 935,00
2023 - 106 935,00</t>
  </si>
  <si>
    <t xml:space="preserve"> Всього:134 205,00
2019 - 32 000,00
2020 - 22 000,00
2021 - 20 205,00
2022 - 30 000,00 
2023 - 30 000,00</t>
  </si>
  <si>
    <t xml:space="preserve"> Всього:11 000,00
2019 - 6 000,00
2020 - 5 000,00
2021 -0,00
2022 - 0,00 
2023 - 0,00</t>
  </si>
  <si>
    <t xml:space="preserve"> Всього: 244 800,00
2019 - 31 200,00
2020 - 31 200,00
2021 - 31 200,00
2022 - 61 200,00 
2023 - 90 000,00</t>
  </si>
  <si>
    <t xml:space="preserve"> Всього 339 300,00
2019 - 40 000,00
2020 - 45 000,00
2021 - 34 300,00
2022 - 100 000,00 
2023 - 120 000,00</t>
  </si>
  <si>
    <t>Всього: 244 330,00
2019 - 40 000,00
2020 - 30 000,00
2021 - 49 330,00
2022 - 50 000,00 
2023 - 75 000,00</t>
  </si>
  <si>
    <t>Всього: 58 000,00
2019 - 10 000,00
2020 - 10 500,00
2021 - 4 000,00
2022 - 13 500,00
2023 - 20 000,00</t>
  </si>
  <si>
    <t>Всього:325 000,00
2019 - 85 000,00
2020 - 55 000,00
2021 - 25 000,00
2022 - 80 000,00 
2023 - 80 000,00</t>
  </si>
  <si>
    <t xml:space="preserve"> Всього: 205 500,00
2019 - 20 000,00
2020 - 20 000,00
2021 - 5 500,00
2022 - 80 000,00 
2023 - 80 000,00</t>
  </si>
  <si>
    <t xml:space="preserve"> Всього:937 502,40
2019 - 120 054,10
2020 - 40 284,50
2021 - 176 099,80
2022 - 201 064,00
2023 - 400 000,00</t>
  </si>
  <si>
    <t xml:space="preserve"> Всього:16 886,40
2019 - 5 628,80
2020 - 5 628,80
2021 - 5 628,80
2022 - 0,00 
2023 - 0,00</t>
  </si>
  <si>
    <t>Всього: 95 727,30
2019 - 20 926,60
2020 - 70 271,90
2021 - 4 528,80
2022 - 0,00 
2023 - 0,00</t>
  </si>
  <si>
    <t>Всього: 55 759,10
2019 - 15 237,70
2020 - 10 099,40
2021 - 2 422,00
2022 - 14 000,00
2023 - 14 000,00</t>
  </si>
  <si>
    <t xml:space="preserve"> Всього: 397 229,80
2019 - 56 015,50
2020 - 69 311,90
2021 - 68 147,60
2022 - 93 754,80 
2023 - 110 000,00</t>
  </si>
  <si>
    <t xml:space="preserve"> Всього: 80 750,00
2019 - 18 700,00
2020 - 32 150,00
2021 - 8 300,00
2022 - 10 800,00 
2023 - 10 800,00</t>
  </si>
  <si>
    <t>Всього: 22 075,00
2019 - 15 000,00
2020 - 4 400,00
2021 - 1 275,00
2022 - 1 400,00 
2023 - 0,00</t>
  </si>
  <si>
    <t>Всього : 115 702,30
2019 - 13 602,30
2020 - 15 000,00
2021 - 15 100,00
2022 - 36 000,00
2023 - 36 000,00</t>
  </si>
  <si>
    <t>Всього: 70 281,60
2019 - 15 640,80
2020 - 15 640,80
2021 - 2 000,00
2022 - 18 500,00 
2023 - 18 500,00</t>
  </si>
  <si>
    <t>Всього:28 427,70
2019 - 7 291,00
2020 -7 003,70
2021 - 3 933,00
2022 - 4 200,00 
2023 - 6 000,00</t>
  </si>
  <si>
    <t>Всього: 20 195,70
2019 - 10 156,10
2020 - 3 362,30
2021 - 6 677,30
2022 - 0,00
2023 - 0,00</t>
  </si>
  <si>
    <t>Всього:277 638,00
2019 - 10 297,00
2020 - 37 341,00
2021 - 50 000,00
2022 - 60 000,00
2023 - 120 000,00</t>
  </si>
  <si>
    <t>Всього:41 700,00
2019 - 5 000,00
2020 - 3 400,00
2021 - 3 300,00
2022 - 15 000,00
2023 - 15 000,00</t>
  </si>
  <si>
    <t>Всього:30 000,00
2019 - 15 000,00
2020 - 15 000,00
2021 - 0,00
2022 - 0,00
2023 -0,00</t>
  </si>
  <si>
    <t>Всього:10 000,00
2019 - 6 000,00
2020 - 2 000,00
2021 - 2 000,00
2022 - 0,00
2023 - 0,00</t>
  </si>
  <si>
    <t>2022- 2023</t>
  </si>
  <si>
    <t>Всього:210 000,00
2019 - 0,00
2020 - 0,00
2021 - 0 ,00
2022 - 105 000,00
2023 - 105 000,00</t>
  </si>
  <si>
    <t>Всього:3 000,00
2019 - 1 000,00
2020 - 2 000,00
2021 - 0,00
2022 - 0,00
2023 - 0,00</t>
  </si>
  <si>
    <t>Всього:6 000,00
2019 - 3 000,00
2020 - 3 000,00
2021 - 0,00
2022 - 0,00
2023 - 0,00</t>
  </si>
  <si>
    <t>Всього:55 500,00
2019 - 5 500,00
2020 - 5 500,00
2021 - 4 500,00
2022 - 20 000,00
2023 - 20 000,00</t>
  </si>
  <si>
    <t>Всього:14 000,00
2019 - 8 000,00
2020 - 6 000,00 
2021 - 0,00
2022 - 0,00 
2023 - 0,00</t>
  </si>
  <si>
    <t>Всього:10 000,00
2019 - 5 000,00
2020 - 5 000,00
2021 - 0,00
2022 - 0,00
2023 - 0,00</t>
  </si>
  <si>
    <t>Всього:772 360,00
2019 - 50 000,00
2020 - 278 000,00
2021 - 94 360,00
2022 - 150 000,00 
2023 - 200 000,00</t>
  </si>
  <si>
    <t>Всього:1 300,00
2019 - 200,00
2020 - 200,00
2021 - 300,00
2022 - 300,00 
2023 - 300,00</t>
  </si>
  <si>
    <t>Всього : 128 500,00
2019 - 20 000,00
2020 - 40 000,00
2021 - 8 500,00
2022 - 30 000,00 
2023 - 30 000,00</t>
  </si>
  <si>
    <t>Всього: 4 468,50
2019 - 893,70
2020 - 893,70
2021 - 893,70
2022 - 893,70 
2023 - 893,70</t>
  </si>
  <si>
    <t xml:space="preserve">Всього: 250,00
2019 - 50,00
2020 - 50,00
2021 - 50,00
2022 - 50,00
2023 - 50,00 </t>
  </si>
  <si>
    <t>Всього: 1200,00
2019 - 240,00
2020 - 240,00
2021 - 240,00
2022 - 240,00 
2023 - 240,00</t>
  </si>
  <si>
    <t>Всього: 5831,00
2019 - 1 166,20
2020 - 1 166,20
2021 - 1 166,20
2022 - 1 166,20
2023 - 1166,20</t>
  </si>
  <si>
    <t>Всього: 9 750,00
2019 - 1 950,00
2020 - 1 950,00
2021 - 1 950,00
2022 - 1 950,00
2023 - 1950,00</t>
  </si>
  <si>
    <t>Всього: 175,00
2019 - 35,00
2020 - 35,00
2021 - 35,00
2022 - 35,00
2023 - 35,00</t>
  </si>
  <si>
    <r>
      <rPr>
        <b/>
        <sz val="12"/>
        <rFont val="Times New Roman"/>
        <family val="1"/>
      </rPr>
      <t>Витра</t>
    </r>
    <r>
      <rPr>
        <sz val="12"/>
        <rFont val="Times New Roman"/>
        <family val="1"/>
      </rPr>
      <t>т : обсяг видатків, тис. грн</t>
    </r>
  </si>
  <si>
    <r>
      <rPr>
        <b/>
        <sz val="12"/>
        <rFont val="Times New Roman"/>
        <family val="1"/>
      </rPr>
      <t>Витра</t>
    </r>
    <r>
      <rPr>
        <sz val="12"/>
        <rFont val="Times New Roman"/>
        <family val="1"/>
      </rPr>
      <t>т: обсяг видатків, тис. грн</t>
    </r>
  </si>
  <si>
    <r>
      <t xml:space="preserve"> </t>
    </r>
    <r>
      <rPr>
        <b/>
        <sz val="12"/>
        <rFont val="Times New Roman"/>
        <family val="1"/>
      </rPr>
      <t>продукту</t>
    </r>
    <r>
      <rPr>
        <sz val="12"/>
        <rFont val="Times New Roman"/>
        <family val="1"/>
      </rPr>
      <t xml:space="preserve"> : кількість модулів, од</t>
    </r>
  </si>
  <si>
    <r>
      <t xml:space="preserve"> </t>
    </r>
    <r>
      <rPr>
        <b/>
        <sz val="12"/>
        <rFont val="Times New Roman"/>
        <family val="1"/>
      </rPr>
      <t>продукту</t>
    </r>
    <r>
      <rPr>
        <sz val="12"/>
        <rFont val="Times New Roman"/>
        <family val="1"/>
      </rPr>
      <t>: кількість модулів, од</t>
    </r>
  </si>
  <si>
    <r>
      <rPr>
        <b/>
        <sz val="12"/>
        <rFont val="Times New Roman"/>
        <family val="1"/>
      </rPr>
      <t>ефективності</t>
    </r>
    <r>
      <rPr>
        <sz val="12"/>
        <rFont val="Times New Roman"/>
        <family val="1"/>
      </rPr>
      <t>: середні витрати на модернізацію одного модуля, тис.грн.</t>
    </r>
  </si>
  <si>
    <r>
      <rPr>
        <b/>
        <sz val="12"/>
        <rFont val="Times New Roman"/>
        <family val="1"/>
      </rPr>
      <t xml:space="preserve"> якост</t>
    </r>
    <r>
      <rPr>
        <sz val="12"/>
        <rFont val="Times New Roman"/>
        <family val="1"/>
      </rPr>
      <t>і: динаміка росту кількості користувачів у порівнянні з попереднім роком , %</t>
    </r>
  </si>
  <si>
    <r>
      <rPr>
        <b/>
        <sz val="12"/>
        <rFont val="Times New Roman"/>
        <family val="1"/>
      </rPr>
      <t>продукту</t>
    </r>
    <r>
      <rPr>
        <sz val="12"/>
        <rFont val="Times New Roman"/>
        <family val="1"/>
      </rPr>
      <t>: кількість інформаційно-довідкових кіосків, од</t>
    </r>
  </si>
  <si>
    <r>
      <rPr>
        <b/>
        <sz val="12"/>
        <rFont val="Times New Roman"/>
        <family val="1"/>
      </rPr>
      <t xml:space="preserve"> ефективност</t>
    </r>
    <r>
      <rPr>
        <sz val="12"/>
        <rFont val="Times New Roman"/>
        <family val="1"/>
      </rPr>
      <t>і: середні витрати на обслуговування одного кіоску, тис.грн.</t>
    </r>
  </si>
  <si>
    <r>
      <rPr>
        <b/>
        <sz val="12"/>
        <rFont val="Times New Roman"/>
        <family val="1"/>
      </rPr>
      <t>якост</t>
    </r>
    <r>
      <rPr>
        <sz val="12"/>
        <rFont val="Times New Roman"/>
        <family val="1"/>
      </rPr>
      <t>і :рівень виконання заходу, %</t>
    </r>
  </si>
  <si>
    <r>
      <rPr>
        <b/>
        <sz val="12"/>
        <rFont val="Times New Roman"/>
        <family val="1"/>
      </rPr>
      <t xml:space="preserve"> продукту</t>
    </r>
    <r>
      <rPr>
        <sz val="12"/>
        <rFont val="Times New Roman"/>
        <family val="1"/>
      </rPr>
      <t xml:space="preserve"> :кількість примірників ліцензійного програмного забезпечення, од</t>
    </r>
  </si>
  <si>
    <r>
      <rPr>
        <b/>
        <sz val="12"/>
        <rFont val="Times New Roman"/>
        <family val="1"/>
      </rPr>
      <t xml:space="preserve"> продукту</t>
    </r>
    <r>
      <rPr>
        <sz val="12"/>
        <rFont val="Times New Roman"/>
        <family val="1"/>
      </rPr>
      <t>: кількість примірників ліцензійного програмного забезпечення, од</t>
    </r>
  </si>
  <si>
    <r>
      <rPr>
        <b/>
        <sz val="12"/>
        <rFont val="Times New Roman"/>
        <family val="1"/>
      </rPr>
      <t xml:space="preserve"> ефективност</t>
    </r>
    <r>
      <rPr>
        <sz val="12"/>
        <rFont val="Times New Roman"/>
        <family val="1"/>
      </rPr>
      <t>і: середні витрати на створення, впровадження , супровід та модернізація одного примірника ліцензійного програмного забезпечення, тис. грн</t>
    </r>
  </si>
  <si>
    <r>
      <t xml:space="preserve"> </t>
    </r>
    <r>
      <rPr>
        <b/>
        <sz val="12"/>
        <rFont val="Times New Roman"/>
        <family val="1"/>
      </rPr>
      <t>якост</t>
    </r>
    <r>
      <rPr>
        <sz val="12"/>
        <rFont val="Times New Roman"/>
        <family val="1"/>
      </rPr>
      <t>і: рівень виконання заходу  , %</t>
    </r>
  </si>
  <si>
    <r>
      <rPr>
        <b/>
        <sz val="12"/>
        <rFont val="Times New Roman"/>
        <family val="1"/>
      </rPr>
      <t xml:space="preserve"> продукту</t>
    </r>
    <r>
      <rPr>
        <sz val="12"/>
        <rFont val="Times New Roman"/>
        <family val="1"/>
      </rPr>
      <t xml:space="preserve"> : кількість обладнання та програмно - апаратного комплексу, яке планується створити та супроводжувати, од</t>
    </r>
  </si>
  <si>
    <r>
      <rPr>
        <b/>
        <sz val="12"/>
        <rFont val="Times New Roman"/>
        <family val="1"/>
      </rPr>
      <t xml:space="preserve"> продукту</t>
    </r>
    <r>
      <rPr>
        <sz val="12"/>
        <rFont val="Times New Roman"/>
        <family val="1"/>
      </rPr>
      <t>: кількість обладнання та програмно - апаратного комплексу, яке планується створити та супроводжувати, од</t>
    </r>
  </si>
  <si>
    <r>
      <rPr>
        <b/>
        <sz val="12"/>
        <rFont val="Times New Roman"/>
        <family val="1"/>
      </rPr>
      <t>ефективност</t>
    </r>
    <r>
      <rPr>
        <sz val="12"/>
        <rFont val="Times New Roman"/>
        <family val="1"/>
      </rPr>
      <t>і: середні витрати на створення та супроводження програмно-апаратного комплексу  , тис.грн</t>
    </r>
  </si>
  <si>
    <r>
      <rPr>
        <b/>
        <sz val="12"/>
        <rFont val="Times New Roman"/>
        <family val="1"/>
      </rPr>
      <t>якост</t>
    </r>
    <r>
      <rPr>
        <sz val="12"/>
        <rFont val="Times New Roman"/>
        <family val="1"/>
      </rPr>
      <t>і: рівень виконання заходу, %</t>
    </r>
  </si>
  <si>
    <r>
      <rPr>
        <b/>
        <sz val="12"/>
        <rFont val="Times New Roman"/>
        <family val="1"/>
      </rPr>
      <t>продукту</t>
    </r>
    <r>
      <rPr>
        <sz val="12"/>
        <rFont val="Times New Roman"/>
        <family val="1"/>
      </rPr>
      <t xml:space="preserve"> :кількість модулів системи, од.</t>
    </r>
  </si>
  <si>
    <r>
      <rPr>
        <b/>
        <sz val="12"/>
        <rFont val="Times New Roman"/>
        <family val="1"/>
      </rPr>
      <t>продукту</t>
    </r>
    <r>
      <rPr>
        <sz val="12"/>
        <rFont val="Times New Roman"/>
        <family val="1"/>
      </rPr>
      <t>: кількість модулів системи, од.</t>
    </r>
  </si>
  <si>
    <r>
      <rPr>
        <b/>
        <sz val="12"/>
        <rFont val="Times New Roman"/>
        <family val="1"/>
      </rPr>
      <t xml:space="preserve"> ефективності</t>
    </r>
    <r>
      <rPr>
        <sz val="12"/>
        <rFont val="Times New Roman"/>
        <family val="1"/>
      </rPr>
      <t>:  середні витрати на створення впровадження та супроводження одного модуля системи, тис. грн</t>
    </r>
  </si>
  <si>
    <r>
      <rPr>
        <b/>
        <sz val="12"/>
        <rFont val="Times New Roman"/>
        <family val="1"/>
      </rPr>
      <t xml:space="preserve"> якості</t>
    </r>
    <r>
      <rPr>
        <sz val="12"/>
        <rFont val="Times New Roman"/>
        <family val="1"/>
      </rPr>
      <t>: рівень виконання заходу, %</t>
    </r>
  </si>
  <si>
    <r>
      <rPr>
        <b/>
        <sz val="12"/>
        <rFont val="Times New Roman"/>
        <family val="1"/>
      </rPr>
      <t xml:space="preserve"> продукту</t>
    </r>
    <r>
      <rPr>
        <sz val="12"/>
        <rFont val="Times New Roman"/>
        <family val="1"/>
      </rPr>
      <t xml:space="preserve"> :кількість комплектів обладнання, од</t>
    </r>
  </si>
  <si>
    <r>
      <rPr>
        <b/>
        <sz val="12"/>
        <rFont val="Times New Roman"/>
        <family val="1"/>
      </rPr>
      <t xml:space="preserve"> продукту</t>
    </r>
    <r>
      <rPr>
        <sz val="12"/>
        <rFont val="Times New Roman"/>
        <family val="1"/>
      </rPr>
      <t>: кількість комплектів обладнання, од</t>
    </r>
  </si>
  <si>
    <r>
      <rPr>
        <b/>
        <sz val="12"/>
        <rFont val="Times New Roman"/>
        <family val="1"/>
      </rPr>
      <t xml:space="preserve"> ефективност</t>
    </r>
    <r>
      <rPr>
        <sz val="12"/>
        <rFont val="Times New Roman"/>
        <family val="1"/>
      </rPr>
      <t>і:  середні витрати на придбання, розвиток  та супроводження одного комплекту обладнання, тис.грн</t>
    </r>
  </si>
  <si>
    <r>
      <rPr>
        <b/>
        <sz val="12"/>
        <rFont val="Times New Roman"/>
        <family val="1"/>
      </rPr>
      <t xml:space="preserve"> якост</t>
    </r>
    <r>
      <rPr>
        <sz val="12"/>
        <rFont val="Times New Roman"/>
        <family val="1"/>
      </rPr>
      <t>і: рівень виконання заходу, %</t>
    </r>
  </si>
  <si>
    <r>
      <rPr>
        <b/>
        <sz val="12"/>
        <rFont val="Times New Roman"/>
        <family val="1"/>
      </rPr>
      <t>Витрат</t>
    </r>
    <r>
      <rPr>
        <sz val="12"/>
        <rFont val="Times New Roman"/>
        <family val="1"/>
      </rPr>
      <t xml:space="preserve"> : обсяг видатків, тис. грн</t>
    </r>
  </si>
  <si>
    <r>
      <rPr>
        <b/>
        <sz val="12"/>
        <rFont val="Times New Roman"/>
        <family val="1"/>
      </rPr>
      <t>Витрат</t>
    </r>
    <r>
      <rPr>
        <sz val="12"/>
        <rFont val="Times New Roman"/>
        <family val="1"/>
      </rPr>
      <t>: обсяг видатків, тис. грн</t>
    </r>
  </si>
  <si>
    <r>
      <rPr>
        <b/>
        <sz val="12"/>
        <rFont val="Times New Roman"/>
        <family val="1"/>
      </rPr>
      <t>продукту</t>
    </r>
    <r>
      <rPr>
        <sz val="12"/>
        <rFont val="Times New Roman"/>
        <family val="1"/>
      </rPr>
      <t xml:space="preserve"> :кількість програмно-технічних комплексів, які було придбано, модернізовано або встановлено (демонтовано)/ліцензій/робочих проектів/програмного забезпечення придбаного або модернізованого), од.</t>
    </r>
  </si>
  <si>
    <r>
      <rPr>
        <b/>
        <sz val="12"/>
        <rFont val="Times New Roman"/>
        <family val="1"/>
      </rPr>
      <t>продукту</t>
    </r>
    <r>
      <rPr>
        <sz val="12"/>
        <rFont val="Times New Roman"/>
        <family val="1"/>
      </rPr>
      <t>: кількість програмно-технічних комплексів, які було придбано, модернізовано або встановлено (демонтовано)/ліцензій/робочих проектів/програмного забезпечення придбаного або модернізованого), од.</t>
    </r>
  </si>
  <si>
    <r>
      <rPr>
        <b/>
        <sz val="12"/>
        <rFont val="Times New Roman"/>
        <family val="1"/>
      </rPr>
      <t xml:space="preserve"> ефективності</t>
    </r>
    <r>
      <rPr>
        <sz val="12"/>
        <rFont val="Times New Roman"/>
        <family val="1"/>
      </rPr>
      <t>: середні витрати на придбання, модернізацію, монтаж/демонтаж програмно-технічних комплексів, ліцензій/робочих проектів/програмного забезпечення), тис.грн.</t>
    </r>
  </si>
  <si>
    <r>
      <rPr>
        <b/>
        <sz val="12"/>
        <rFont val="Times New Roman"/>
        <family val="1"/>
      </rPr>
      <t xml:space="preserve"> якості</t>
    </r>
    <r>
      <rPr>
        <sz val="12"/>
        <rFont val="Times New Roman"/>
        <family val="1"/>
      </rPr>
      <t>: динаміка росту продажів транспортного ресурсів за допомогою ПТКС/систем у порівнянні з попереднім роком , %</t>
    </r>
  </si>
  <si>
    <r>
      <rPr>
        <b/>
        <sz val="12"/>
        <rFont val="Times New Roman"/>
        <family val="1"/>
      </rPr>
      <t xml:space="preserve"> продукт</t>
    </r>
    <r>
      <rPr>
        <sz val="12"/>
        <rFont val="Times New Roman"/>
        <family val="1"/>
      </rPr>
      <t>у: кількість ліцензій на систему, од</t>
    </r>
  </si>
  <si>
    <r>
      <rPr>
        <b/>
        <sz val="12"/>
        <rFont val="Times New Roman"/>
        <family val="1"/>
      </rPr>
      <t xml:space="preserve"> ефективност</t>
    </r>
    <r>
      <rPr>
        <sz val="12"/>
        <rFont val="Times New Roman"/>
        <family val="1"/>
      </rPr>
      <t>і: середні витрати на придбання, впровадження, розвиток та супровід однієї ліцензії на систему, тис. грн</t>
    </r>
  </si>
  <si>
    <r>
      <rPr>
        <b/>
        <sz val="12"/>
        <rFont val="Times New Roman"/>
        <family val="1"/>
      </rPr>
      <t xml:space="preserve"> якості</t>
    </r>
    <r>
      <rPr>
        <sz val="12"/>
        <rFont val="Times New Roman"/>
        <family val="1"/>
      </rPr>
      <t>: динаміка росту кількості користувачів у порівнянні з попереднім роком, %</t>
    </r>
  </si>
  <si>
    <r>
      <rPr>
        <b/>
        <sz val="12"/>
        <rFont val="Times New Roman"/>
        <family val="1"/>
      </rPr>
      <t>продукту</t>
    </r>
    <r>
      <rPr>
        <sz val="12"/>
        <rFont val="Times New Roman"/>
        <family val="1"/>
      </rPr>
      <t xml:space="preserve"> :  кількість одиниць програмного забезпечення, які планується придбати, розробити, розвинути, модернізувати, впроваджувати та супроводжувати, од.</t>
    </r>
  </si>
  <si>
    <r>
      <rPr>
        <b/>
        <sz val="12"/>
        <rFont val="Times New Roman"/>
        <family val="1"/>
      </rPr>
      <t>продукту</t>
    </r>
    <r>
      <rPr>
        <sz val="12"/>
        <rFont val="Times New Roman"/>
        <family val="1"/>
      </rPr>
      <t>:  кількість одиниць програмного забезпечення, які планується придбати, розробити, розвинути, модернізувати, впроваджувати та супроводжувати, од.</t>
    </r>
  </si>
  <si>
    <r>
      <t xml:space="preserve"> </t>
    </r>
    <r>
      <rPr>
        <b/>
        <sz val="12"/>
        <rFont val="Times New Roman"/>
        <family val="1"/>
      </rPr>
      <t>ефективност</t>
    </r>
    <r>
      <rPr>
        <sz val="12"/>
        <rFont val="Times New Roman"/>
        <family val="1"/>
      </rPr>
      <t>і:  середні витрати на створення та супроводження одного модуля платформи, тис. грн</t>
    </r>
  </si>
  <si>
    <r>
      <rPr>
        <b/>
        <sz val="12"/>
        <rFont val="Times New Roman"/>
        <family val="1"/>
      </rPr>
      <t xml:space="preserve"> продукту</t>
    </r>
    <r>
      <rPr>
        <sz val="12"/>
        <rFont val="Times New Roman"/>
        <family val="1"/>
      </rPr>
      <t xml:space="preserve"> :кількість сенсорного обладнання у комплекті, од</t>
    </r>
  </si>
  <si>
    <r>
      <rPr>
        <b/>
        <sz val="12"/>
        <rFont val="Times New Roman"/>
        <family val="1"/>
      </rPr>
      <t xml:space="preserve"> ефективност</t>
    </r>
    <r>
      <rPr>
        <sz val="12"/>
        <rFont val="Times New Roman"/>
        <family val="1"/>
      </rPr>
      <t>і: середні витрати на придбання, розвиток та створення одного комплекту сенсорного обладнання, тис.грн</t>
    </r>
  </si>
  <si>
    <r>
      <rPr>
        <b/>
        <sz val="12"/>
        <rFont val="Times New Roman"/>
        <family val="1"/>
      </rPr>
      <t>продукту</t>
    </r>
    <r>
      <rPr>
        <sz val="12"/>
        <rFont val="Times New Roman"/>
        <family val="1"/>
      </rPr>
      <t>: кількість одиниць програмного забезпечення, у т.ч. ліцензій, систем, модулів, платформ, які планується придбати, розробити, розвинути, модернізувати, впроваджувати, супроводжувати, од.</t>
    </r>
  </si>
  <si>
    <r>
      <rPr>
        <b/>
        <sz val="12"/>
        <rFont val="Times New Roman"/>
        <family val="1"/>
      </rPr>
      <t> ефективност</t>
    </r>
    <r>
      <rPr>
        <sz val="12"/>
        <rFont val="Times New Roman"/>
        <family val="1"/>
      </rPr>
      <t>і: середні витрати на  придбання , розробку, розвиток, модернізацію, впровадження та супроводження програмного забезпечення , у т.ч. ліцензій, систем, модулів, тис. грн</t>
    </r>
  </si>
  <si>
    <r>
      <rPr>
        <b/>
        <sz val="12"/>
        <rFont val="Times New Roman"/>
        <family val="1"/>
      </rPr>
      <t xml:space="preserve"> якост</t>
    </r>
    <r>
      <rPr>
        <sz val="12"/>
        <rFont val="Times New Roman"/>
        <family val="1"/>
      </rPr>
      <t>і:рівень виконання заходу, %</t>
    </r>
  </si>
  <si>
    <r>
      <t xml:space="preserve"> </t>
    </r>
    <r>
      <rPr>
        <b/>
        <sz val="12"/>
        <rFont val="Times New Roman"/>
        <family val="1"/>
      </rPr>
      <t>продукту</t>
    </r>
    <r>
      <rPr>
        <sz val="12"/>
        <rFont val="Times New Roman"/>
        <family val="1"/>
      </rPr>
      <t xml:space="preserve"> :кількість засобів відеоспостереження які супроводжуються, од</t>
    </r>
  </si>
  <si>
    <r>
      <t xml:space="preserve"> </t>
    </r>
    <r>
      <rPr>
        <b/>
        <sz val="12"/>
        <rFont val="Times New Roman"/>
        <family val="1"/>
      </rPr>
      <t>продукту</t>
    </r>
    <r>
      <rPr>
        <sz val="12"/>
        <rFont val="Times New Roman"/>
        <family val="1"/>
      </rPr>
      <t>: кількість засобів відеоспостереження які супроводжуються, од</t>
    </r>
  </si>
  <si>
    <r>
      <rPr>
        <b/>
        <sz val="12"/>
        <rFont val="Times New Roman"/>
        <family val="1"/>
      </rPr>
      <t xml:space="preserve"> ефективност</t>
    </r>
    <r>
      <rPr>
        <sz val="12"/>
        <rFont val="Times New Roman"/>
        <family val="1"/>
      </rPr>
      <t>і: середні витрати на супровід та технічну підтримку одного засобу відеофіксації, тис.грн</t>
    </r>
  </si>
  <si>
    <r>
      <rPr>
        <b/>
        <sz val="12"/>
        <rFont val="Times New Roman"/>
        <family val="1"/>
      </rPr>
      <t xml:space="preserve"> ефективност</t>
    </r>
    <r>
      <rPr>
        <sz val="12"/>
        <rFont val="Times New Roman"/>
        <family val="1"/>
      </rPr>
      <t>і: середні витрати на придбання, розвиток та супроводження одного акустичного обладнання у комплекті, тис.грн</t>
    </r>
  </si>
  <si>
    <r>
      <rPr>
        <b/>
        <sz val="12"/>
        <rFont val="Times New Roman"/>
        <family val="1"/>
      </rPr>
      <t>якості</t>
    </r>
    <r>
      <rPr>
        <sz val="12"/>
        <rFont val="Times New Roman"/>
        <family val="1"/>
      </rPr>
      <t>: рівень виконання заходу,%</t>
    </r>
  </si>
  <si>
    <r>
      <rPr>
        <b/>
        <sz val="12"/>
        <rFont val="Times New Roman"/>
        <family val="1"/>
      </rPr>
      <t>ефективності</t>
    </r>
    <r>
      <rPr>
        <sz val="12"/>
        <rFont val="Times New Roman"/>
        <family val="1"/>
      </rPr>
      <t>: середні витрати на придбання одного комплекту обладнання,  тис.грн</t>
    </r>
  </si>
  <si>
    <r>
      <rPr>
        <b/>
        <sz val="12"/>
        <rFont val="Times New Roman"/>
        <family val="1"/>
      </rPr>
      <t>якост</t>
    </r>
    <r>
      <rPr>
        <sz val="12"/>
        <rFont val="Times New Roman"/>
        <family val="1"/>
      </rPr>
      <t>і: рівень виконання заходу,%</t>
    </r>
  </si>
  <si>
    <r>
      <rPr>
        <b/>
        <sz val="12"/>
        <rFont val="Times New Roman"/>
        <family val="1"/>
      </rPr>
      <t xml:space="preserve"> ефективності</t>
    </r>
    <r>
      <rPr>
        <sz val="12"/>
        <rFont val="Times New Roman"/>
        <family val="1"/>
      </rPr>
      <t>: середні витрати на інтегрування однієї інформаційно - комунікаційної системи/модуля/сервісу, тис. грн</t>
    </r>
  </si>
  <si>
    <r>
      <rPr>
        <b/>
        <sz val="12"/>
        <rFont val="Times New Roman"/>
        <family val="1"/>
      </rPr>
      <t xml:space="preserve"> продукту</t>
    </r>
    <r>
      <rPr>
        <sz val="12"/>
        <rFont val="Times New Roman"/>
        <family val="1"/>
      </rPr>
      <t xml:space="preserve"> : кількість форумів</t>
    </r>
  </si>
  <si>
    <r>
      <rPr>
        <b/>
        <sz val="12"/>
        <rFont val="Times New Roman"/>
        <family val="1"/>
      </rPr>
      <t xml:space="preserve"> продукту</t>
    </r>
    <r>
      <rPr>
        <sz val="12"/>
        <rFont val="Times New Roman"/>
        <family val="1"/>
      </rPr>
      <t>:  кількість форумів</t>
    </r>
  </si>
  <si>
    <r>
      <rPr>
        <b/>
        <sz val="12"/>
        <rFont val="Times New Roman"/>
        <family val="1"/>
      </rPr>
      <t xml:space="preserve"> ефективност</t>
    </r>
    <r>
      <rPr>
        <sz val="12"/>
        <rFont val="Times New Roman"/>
        <family val="1"/>
      </rPr>
      <t>і: середні витрати на проведення одного форуму, тис.грн</t>
    </r>
  </si>
  <si>
    <r>
      <rPr>
        <b/>
        <sz val="12"/>
        <rFont val="Times New Roman"/>
        <family val="1"/>
      </rPr>
      <t xml:space="preserve"> продукту</t>
    </r>
    <r>
      <rPr>
        <sz val="12"/>
        <rFont val="Times New Roman"/>
        <family val="1"/>
      </rPr>
      <t xml:space="preserve"> : кількість модулів </t>
    </r>
  </si>
  <si>
    <r>
      <rPr>
        <b/>
        <sz val="12"/>
        <rFont val="Times New Roman"/>
        <family val="1"/>
      </rPr>
      <t xml:space="preserve"> продукту</t>
    </r>
    <r>
      <rPr>
        <sz val="12"/>
        <rFont val="Times New Roman"/>
        <family val="1"/>
      </rPr>
      <t xml:space="preserve">: кількість модулів </t>
    </r>
  </si>
  <si>
    <r>
      <rPr>
        <b/>
        <sz val="12"/>
        <rFont val="Times New Roman"/>
        <family val="1"/>
      </rPr>
      <t xml:space="preserve"> ефективності</t>
    </r>
    <r>
      <rPr>
        <sz val="12"/>
        <rFont val="Times New Roman"/>
        <family val="1"/>
      </rPr>
      <t>: середні витрати на модернізацію одного модуля, тис. грн</t>
    </r>
  </si>
  <si>
    <r>
      <rPr>
        <b/>
        <sz val="12"/>
        <rFont val="Times New Roman"/>
        <family val="1"/>
      </rPr>
      <t xml:space="preserve"> продукту</t>
    </r>
    <r>
      <rPr>
        <sz val="12"/>
        <rFont val="Times New Roman"/>
        <family val="1"/>
      </rPr>
      <t xml:space="preserve"> : кількість модулів, од</t>
    </r>
  </si>
  <si>
    <r>
      <rPr>
        <b/>
        <sz val="12"/>
        <rFont val="Times New Roman"/>
        <family val="1"/>
      </rPr>
      <t xml:space="preserve"> продукту</t>
    </r>
    <r>
      <rPr>
        <sz val="12"/>
        <rFont val="Times New Roman"/>
        <family val="1"/>
      </rPr>
      <t>: кількість модулів, од</t>
    </r>
  </si>
  <si>
    <r>
      <t xml:space="preserve"> </t>
    </r>
    <r>
      <rPr>
        <b/>
        <sz val="12"/>
        <rFont val="Times New Roman"/>
        <family val="1"/>
      </rPr>
      <t>ефективност</t>
    </r>
    <r>
      <rPr>
        <sz val="12"/>
        <rFont val="Times New Roman"/>
        <family val="1"/>
      </rPr>
      <t>і: середні витрати на модернізацію одного модуля, тис.грн</t>
    </r>
  </si>
  <si>
    <r>
      <t xml:space="preserve"> </t>
    </r>
    <r>
      <rPr>
        <b/>
        <sz val="12"/>
        <rFont val="Times New Roman"/>
        <family val="1"/>
      </rPr>
      <t>продукту</t>
    </r>
    <r>
      <rPr>
        <sz val="12"/>
        <rFont val="Times New Roman"/>
        <family val="1"/>
      </rPr>
      <t>:  
кількість одиниць програмного забезпечення, у т.ч. ліцензій, систем, модулів, платформ, які планується придбати, розробити, розвинути, модернізувати, впроваджувати, супроводжувати, од.</t>
    </r>
  </si>
  <si>
    <r>
      <t xml:space="preserve"> </t>
    </r>
    <r>
      <rPr>
        <b/>
        <sz val="12"/>
        <rFont val="Times New Roman"/>
        <family val="1"/>
      </rPr>
      <t>ефективності</t>
    </r>
    <r>
      <rPr>
        <sz val="12"/>
        <rFont val="Times New Roman"/>
        <family val="1"/>
      </rPr>
      <t>: середні витрати на розвиток, впровадження, модернізація , придбання одного примірника ліцензійного програмного забезпечення та додаткового модуля платформи, тис. грн</t>
    </r>
  </si>
  <si>
    <r>
      <rPr>
        <b/>
        <sz val="12"/>
        <rFont val="Times New Roman"/>
        <family val="1"/>
      </rPr>
      <t xml:space="preserve"> якості</t>
    </r>
    <r>
      <rPr>
        <sz val="12"/>
        <rFont val="Times New Roman"/>
        <family val="1"/>
      </rPr>
      <t>:рівень виконання заходу, %</t>
    </r>
  </si>
  <si>
    <r>
      <rPr>
        <b/>
        <sz val="12"/>
        <rFont val="Times New Roman"/>
        <family val="1"/>
      </rPr>
      <t>Витрат</t>
    </r>
    <r>
      <rPr>
        <sz val="12"/>
        <rFont val="Times New Roman"/>
        <family val="1"/>
      </rPr>
      <t>:  обсяг видатків, тис. грн</t>
    </r>
  </si>
  <si>
    <r>
      <t xml:space="preserve"> </t>
    </r>
    <r>
      <rPr>
        <b/>
        <sz val="12"/>
        <rFont val="Times New Roman"/>
        <family val="1"/>
      </rPr>
      <t>продукту</t>
    </r>
    <r>
      <rPr>
        <sz val="12"/>
        <rFont val="Times New Roman"/>
        <family val="1"/>
      </rPr>
      <t xml:space="preserve"> : кількість галузевих модулів системи, од</t>
    </r>
  </si>
  <si>
    <r>
      <t xml:space="preserve"> </t>
    </r>
    <r>
      <rPr>
        <b/>
        <sz val="12"/>
        <rFont val="Times New Roman"/>
        <family val="1"/>
      </rPr>
      <t>продукту</t>
    </r>
    <r>
      <rPr>
        <sz val="12"/>
        <rFont val="Times New Roman"/>
        <family val="1"/>
      </rPr>
      <t>:  кількість галузевих модулів системи, од</t>
    </r>
  </si>
  <si>
    <r>
      <rPr>
        <b/>
        <sz val="12"/>
        <rFont val="Times New Roman"/>
        <family val="1"/>
      </rPr>
      <t xml:space="preserve"> ефективност</t>
    </r>
    <r>
      <rPr>
        <sz val="12"/>
        <rFont val="Times New Roman"/>
        <family val="1"/>
      </rPr>
      <t>і: середні витрати на придбання, розробку, розвиток, модернізацію, впровадження, супроводження одиниці програмного забезпечення , методології, тис. грн</t>
    </r>
  </si>
  <si>
    <r>
      <rPr>
        <b/>
        <sz val="12"/>
        <rFont val="Times New Roman"/>
        <family val="1"/>
      </rPr>
      <t xml:space="preserve"> якост</t>
    </r>
    <r>
      <rPr>
        <sz val="12"/>
        <rFont val="Times New Roman"/>
        <family val="1"/>
      </rPr>
      <t>і : рівень виконання заходу, %</t>
    </r>
  </si>
  <si>
    <r>
      <rPr>
        <b/>
        <sz val="12"/>
        <rFont val="Times New Roman"/>
        <family val="1"/>
      </rPr>
      <t xml:space="preserve">Витрат </t>
    </r>
    <r>
      <rPr>
        <sz val="12"/>
        <rFont val="Times New Roman"/>
        <family val="1"/>
      </rPr>
      <t>: обсяг видатків, тис. грн</t>
    </r>
  </si>
  <si>
    <r>
      <rPr>
        <b/>
        <sz val="12"/>
        <rFont val="Times New Roman"/>
        <family val="1"/>
      </rPr>
      <t xml:space="preserve"> продукту </t>
    </r>
    <r>
      <rPr>
        <sz val="12"/>
        <rFont val="Times New Roman"/>
        <family val="1"/>
      </rPr>
      <t>:кількість інформаційно - комунікаційних систем, модулів, сервісів та примірників ліцензійного програмного забезпечення, од</t>
    </r>
  </si>
  <si>
    <r>
      <rPr>
        <b/>
        <sz val="12"/>
        <rFont val="Times New Roman"/>
        <family val="1"/>
      </rPr>
      <t xml:space="preserve"> продукту</t>
    </r>
    <r>
      <rPr>
        <sz val="12"/>
        <rFont val="Times New Roman"/>
        <family val="1"/>
      </rPr>
      <t>: кількість інформаційно - комунікаційних систем, модулів, сервісів та примірників ліцензійного програмного забезпечення, од</t>
    </r>
  </si>
  <si>
    <r>
      <rPr>
        <b/>
        <sz val="12"/>
        <rFont val="Times New Roman"/>
        <family val="1"/>
      </rPr>
      <t>ефективності</t>
    </r>
    <r>
      <rPr>
        <sz val="12"/>
        <rFont val="Times New Roman"/>
        <family val="1"/>
      </rPr>
      <t>: середні витрати на супроводження та підтримку однієї створеної інформаційно-комунікаційної системи, платформи, веб-порталу та сервісу, тис. грн.</t>
    </r>
  </si>
  <si>
    <r>
      <rPr>
        <b/>
        <sz val="12"/>
        <rFont val="Times New Roman"/>
        <family val="1"/>
      </rPr>
      <t xml:space="preserve"> якості:</t>
    </r>
    <r>
      <rPr>
        <sz val="12"/>
        <rFont val="Times New Roman"/>
        <family val="1"/>
      </rPr>
      <t xml:space="preserve"> рівень виконання заходу, %</t>
    </r>
  </si>
  <si>
    <r>
      <rPr>
        <b/>
        <sz val="12"/>
        <rFont val="Times New Roman"/>
        <family val="1"/>
      </rPr>
      <t xml:space="preserve"> продукту</t>
    </r>
    <r>
      <rPr>
        <sz val="12"/>
        <rFont val="Times New Roman"/>
        <family val="1"/>
      </rPr>
      <t>:
 кількість реєстрів/ систем/ модулів/ ліцензій, од</t>
    </r>
  </si>
  <si>
    <r>
      <rPr>
        <b/>
        <sz val="12"/>
        <rFont val="Times New Roman"/>
        <family val="1"/>
      </rPr>
      <t xml:space="preserve"> ефективності</t>
    </r>
    <r>
      <rPr>
        <sz val="12"/>
        <rFont val="Times New Roman"/>
        <family val="1"/>
      </rPr>
      <t>:середні витрати на створення, впровадження, супровід та модернізація одного реєстру, системи, модуля, ліцензії, тис. грн</t>
    </r>
  </si>
  <si>
    <r>
      <rPr>
        <b/>
        <sz val="12"/>
        <rFont val="Times New Roman"/>
        <family val="1"/>
      </rPr>
      <t xml:space="preserve"> ефективності</t>
    </r>
    <r>
      <rPr>
        <sz val="12"/>
        <rFont val="Times New Roman"/>
        <family val="1"/>
      </rPr>
      <t>: середні витрати на створення, впровадження, супровід та модернізація одного реєстру, системи, модуля, ліцензії, тис. грн</t>
    </r>
  </si>
  <si>
    <r>
      <rPr>
        <b/>
        <sz val="12"/>
        <rFont val="Times New Roman"/>
        <family val="1"/>
      </rPr>
      <t xml:space="preserve"> продукту</t>
    </r>
    <r>
      <rPr>
        <sz val="12"/>
        <rFont val="Times New Roman"/>
        <family val="1"/>
      </rPr>
      <t xml:space="preserve"> :кількість ліцензій на модулі системи, од</t>
    </r>
  </si>
  <si>
    <r>
      <rPr>
        <b/>
        <sz val="12"/>
        <rFont val="Times New Roman"/>
        <family val="1"/>
      </rPr>
      <t xml:space="preserve"> продукту</t>
    </r>
    <r>
      <rPr>
        <sz val="12"/>
        <rFont val="Times New Roman"/>
        <family val="1"/>
      </rPr>
      <t>: кількість ліцензій на модулі системи, од</t>
    </r>
  </si>
  <si>
    <r>
      <rPr>
        <b/>
        <sz val="12"/>
        <rFont val="Times New Roman"/>
        <family val="1"/>
      </rPr>
      <t>ефективност</t>
    </r>
    <r>
      <rPr>
        <sz val="12"/>
        <rFont val="Times New Roman"/>
        <family val="1"/>
      </rPr>
      <t>і: середні витрати на створення, впровадження, модернізацію та супроводження одного модуля, тис.грн</t>
    </r>
  </si>
  <si>
    <r>
      <rPr>
        <b/>
        <sz val="12"/>
        <rFont val="Times New Roman"/>
        <family val="1"/>
      </rPr>
      <t>якості</t>
    </r>
    <r>
      <rPr>
        <sz val="12"/>
        <rFont val="Times New Roman"/>
        <family val="1"/>
      </rPr>
      <t>: динаміка росту кількості користувачів у порівнянні з попереднім роком,%</t>
    </r>
  </si>
  <si>
    <r>
      <rPr>
        <b/>
        <sz val="12"/>
        <rFont val="Times New Roman"/>
        <family val="1"/>
      </rPr>
      <t xml:space="preserve"> продукту</t>
    </r>
    <r>
      <rPr>
        <sz val="12"/>
        <rFont val="Times New Roman"/>
        <family val="1"/>
      </rPr>
      <t xml:space="preserve"> :кількість об'єктів, од</t>
    </r>
  </si>
  <si>
    <r>
      <rPr>
        <b/>
        <sz val="12"/>
        <rFont val="Times New Roman"/>
        <family val="1"/>
      </rPr>
      <t xml:space="preserve"> продукту</t>
    </r>
    <r>
      <rPr>
        <sz val="12"/>
        <rFont val="Times New Roman"/>
        <family val="1"/>
      </rPr>
      <t>: кількість об'єктів, од</t>
    </r>
  </si>
  <si>
    <r>
      <rPr>
        <b/>
        <sz val="12"/>
        <rFont val="Times New Roman"/>
        <family val="1"/>
      </rPr>
      <t>ефективності</t>
    </r>
    <r>
      <rPr>
        <sz val="12"/>
        <rFont val="Times New Roman"/>
        <family val="1"/>
      </rPr>
      <t xml:space="preserve"> :середні витрати на функіонування одного об'єкта, тис.грн</t>
    </r>
  </si>
  <si>
    <r>
      <t xml:space="preserve"> </t>
    </r>
    <r>
      <rPr>
        <b/>
        <sz val="12"/>
        <rFont val="Times New Roman"/>
        <family val="1"/>
      </rPr>
      <t>якості</t>
    </r>
    <r>
      <rPr>
        <sz val="12"/>
        <rFont val="Times New Roman"/>
        <family val="1"/>
      </rPr>
      <t>: рівень виконання заходу, %</t>
    </r>
  </si>
  <si>
    <r>
      <rPr>
        <b/>
        <sz val="12"/>
        <rFont val="Times New Roman"/>
        <family val="1"/>
      </rPr>
      <t xml:space="preserve"> продукту</t>
    </r>
    <r>
      <rPr>
        <sz val="12"/>
        <rFont val="Times New Roman"/>
        <family val="1"/>
      </rPr>
      <t>: кількість серверного обладнання / програмного забезпечення, ліцензій, модулів, од</t>
    </r>
  </si>
  <si>
    <r>
      <rPr>
        <b/>
        <sz val="12"/>
        <rFont val="Times New Roman"/>
        <family val="1"/>
      </rPr>
      <t xml:space="preserve"> ефективності</t>
    </r>
    <r>
      <rPr>
        <sz val="12"/>
        <rFont val="Times New Roman"/>
        <family val="1"/>
      </rPr>
      <t>: середні витрати на придбання одиниці серверного обладнання, тис.грн</t>
    </r>
  </si>
  <si>
    <r>
      <rPr>
        <b/>
        <sz val="12"/>
        <rFont val="Times New Roman"/>
        <family val="1"/>
      </rPr>
      <t>якості</t>
    </r>
    <r>
      <rPr>
        <sz val="12"/>
        <rFont val="Times New Roman"/>
        <family val="1"/>
      </rPr>
      <t xml:space="preserve"> : рівень виконання заходу, %</t>
    </r>
  </si>
  <si>
    <r>
      <t xml:space="preserve"> </t>
    </r>
    <r>
      <rPr>
        <b/>
        <sz val="12"/>
        <rFont val="Times New Roman"/>
        <family val="1"/>
      </rPr>
      <t>продукту</t>
    </r>
    <r>
      <rPr>
        <sz val="12"/>
        <rFont val="Times New Roman"/>
        <family val="1"/>
      </rPr>
      <t xml:space="preserve"> :кількість серверного обладнання, од</t>
    </r>
  </si>
  <si>
    <r>
      <t xml:space="preserve"> </t>
    </r>
    <r>
      <rPr>
        <b/>
        <sz val="12"/>
        <rFont val="Times New Roman"/>
        <family val="1"/>
      </rPr>
      <t>продукту</t>
    </r>
    <r>
      <rPr>
        <sz val="12"/>
        <rFont val="Times New Roman"/>
        <family val="1"/>
      </rPr>
      <t>: кількість серверного обладнання, од</t>
    </r>
  </si>
  <si>
    <r>
      <rPr>
        <b/>
        <sz val="12"/>
        <rFont val="Times New Roman"/>
        <family val="1"/>
      </rPr>
      <t>ефективност</t>
    </r>
    <r>
      <rPr>
        <sz val="12"/>
        <rFont val="Times New Roman"/>
        <family val="1"/>
      </rPr>
      <t>і:  середні витрати на модернізацію та функціональне розширення  одиниці серверного обладнання, тис.грн</t>
    </r>
  </si>
  <si>
    <r>
      <rPr>
        <b/>
        <sz val="12"/>
        <rFont val="Times New Roman"/>
        <family val="1"/>
      </rPr>
      <t xml:space="preserve"> продукту</t>
    </r>
    <r>
      <rPr>
        <sz val="12"/>
        <rFont val="Times New Roman"/>
        <family val="1"/>
      </rPr>
      <t xml:space="preserve"> :кількість серверного обладнання у комплекті, од</t>
    </r>
  </si>
  <si>
    <r>
      <rPr>
        <b/>
        <sz val="12"/>
        <rFont val="Times New Roman"/>
        <family val="1"/>
      </rPr>
      <t xml:space="preserve"> продукту</t>
    </r>
    <r>
      <rPr>
        <sz val="12"/>
        <rFont val="Times New Roman"/>
        <family val="1"/>
      </rPr>
      <t>: кількість серверного обладнання у комплекті, од</t>
    </r>
  </si>
  <si>
    <r>
      <rPr>
        <b/>
        <sz val="12"/>
        <rFont val="Times New Roman"/>
        <family val="1"/>
      </rPr>
      <t xml:space="preserve"> ефективності</t>
    </r>
    <r>
      <rPr>
        <sz val="12"/>
        <rFont val="Times New Roman"/>
        <family val="1"/>
      </rPr>
      <t>: середні витрати на оренду одного комплекту серверного обладнання, тис.грн</t>
    </r>
  </si>
  <si>
    <r>
      <rPr>
        <b/>
        <sz val="12"/>
        <rFont val="Times New Roman"/>
        <family val="1"/>
      </rPr>
      <t xml:space="preserve"> продукту</t>
    </r>
    <r>
      <rPr>
        <sz val="12"/>
        <rFont val="Times New Roman"/>
        <family val="1"/>
      </rPr>
      <t xml:space="preserve"> :кількість об'єктів/ апаратних ресурсів/програмного забезпечення, в т.ч. ліцензій/проєктів, од</t>
    </r>
  </si>
  <si>
    <r>
      <rPr>
        <b/>
        <sz val="12"/>
        <rFont val="Times New Roman"/>
        <family val="1"/>
      </rPr>
      <t xml:space="preserve"> продукту</t>
    </r>
    <r>
      <rPr>
        <sz val="12"/>
        <rFont val="Times New Roman"/>
        <family val="1"/>
      </rPr>
      <t>: кількість об'єктів/ апаратних ресурсів/програмного забезпечення, в т.ч. ліцензій/проєктів, од</t>
    </r>
  </si>
  <si>
    <r>
      <rPr>
        <b/>
        <sz val="12"/>
        <rFont val="Times New Roman"/>
        <family val="1"/>
      </rPr>
      <t xml:space="preserve"> ефективності</t>
    </r>
    <r>
      <rPr>
        <sz val="12"/>
        <rFont val="Times New Roman"/>
        <family val="1"/>
      </rPr>
      <t>: середні витрати на створення одного об'єктів/ апаратних ресурсів/програмного забезпечення, в т.ч. ліцензій/проєкту, тис.грн</t>
    </r>
  </si>
  <si>
    <r>
      <rPr>
        <b/>
        <sz val="12"/>
        <rFont val="Times New Roman"/>
        <family val="1"/>
      </rPr>
      <t xml:space="preserve"> продукту</t>
    </r>
    <r>
      <rPr>
        <sz val="12"/>
        <rFont val="Times New Roman"/>
        <family val="1"/>
      </rPr>
      <t xml:space="preserve"> :кількість пристроїв передачі та обміну даних за типами, од</t>
    </r>
  </si>
  <si>
    <r>
      <rPr>
        <b/>
        <sz val="12"/>
        <rFont val="Times New Roman"/>
        <family val="1"/>
      </rPr>
      <t xml:space="preserve"> продукту</t>
    </r>
    <r>
      <rPr>
        <sz val="12"/>
        <rFont val="Times New Roman"/>
        <family val="1"/>
      </rPr>
      <t>: кількість пристроїв передачі та обміну даних за типами, од</t>
    </r>
  </si>
  <si>
    <r>
      <t xml:space="preserve"> </t>
    </r>
    <r>
      <rPr>
        <b/>
        <sz val="12"/>
        <rFont val="Times New Roman"/>
        <family val="1"/>
      </rPr>
      <t xml:space="preserve">ефективності: </t>
    </r>
    <r>
      <rPr>
        <sz val="12"/>
        <rFont val="Times New Roman"/>
        <family val="1"/>
      </rPr>
      <t>середні витрати на придбання одного пристрою передачі та обміну даних за типами/обслуговування однієї платформи, тис. грн</t>
    </r>
  </si>
  <si>
    <r>
      <t xml:space="preserve"> </t>
    </r>
    <r>
      <rPr>
        <b/>
        <sz val="12"/>
        <rFont val="Times New Roman"/>
        <family val="1"/>
      </rPr>
      <t>ефективності</t>
    </r>
    <r>
      <rPr>
        <sz val="12"/>
        <rFont val="Times New Roman"/>
        <family val="1"/>
      </rPr>
      <t>: середні витрати на створення одного об'єкта, тис.грн</t>
    </r>
  </si>
  <si>
    <r>
      <rPr>
        <b/>
        <sz val="12"/>
        <rFont val="Times New Roman"/>
        <family val="1"/>
      </rPr>
      <t xml:space="preserve"> продукту </t>
    </r>
    <r>
      <rPr>
        <sz val="12"/>
        <rFont val="Times New Roman"/>
        <family val="1"/>
      </rPr>
      <t>:кількість об'єктів мережі доступу,од</t>
    </r>
  </si>
  <si>
    <r>
      <rPr>
        <b/>
        <sz val="12"/>
        <rFont val="Times New Roman"/>
        <family val="1"/>
      </rPr>
      <t xml:space="preserve"> ефективності</t>
    </r>
    <r>
      <rPr>
        <sz val="12"/>
        <rFont val="Times New Roman"/>
        <family val="1"/>
      </rPr>
      <t>: середні витрати на створення одного об'єкта мережі доступу, тис.грн</t>
    </r>
  </si>
  <si>
    <r>
      <rPr>
        <b/>
        <sz val="12"/>
        <rFont val="Times New Roman"/>
        <family val="1"/>
      </rPr>
      <t xml:space="preserve"> якості: </t>
    </r>
    <r>
      <rPr>
        <sz val="12"/>
        <rFont val="Times New Roman"/>
        <family val="1"/>
      </rPr>
      <t>рівень виконання заходу, %</t>
    </r>
  </si>
  <si>
    <r>
      <rPr>
        <b/>
        <sz val="12"/>
        <rFont val="Times New Roman"/>
        <family val="1"/>
      </rPr>
      <t xml:space="preserve"> продукту</t>
    </r>
    <r>
      <rPr>
        <sz val="12"/>
        <rFont val="Times New Roman"/>
        <family val="1"/>
      </rPr>
      <t xml:space="preserve"> :кількість об'єктів локально-обчислювальних мереж, од</t>
    </r>
  </si>
  <si>
    <r>
      <rPr>
        <b/>
        <sz val="12"/>
        <rFont val="Times New Roman"/>
        <family val="1"/>
      </rPr>
      <t xml:space="preserve"> продукту</t>
    </r>
    <r>
      <rPr>
        <sz val="12"/>
        <rFont val="Times New Roman"/>
        <family val="1"/>
      </rPr>
      <t>: кількість об'єктів локально-обчислювальних мереж, од</t>
    </r>
  </si>
  <si>
    <r>
      <rPr>
        <b/>
        <sz val="12"/>
        <rFont val="Times New Roman"/>
        <family val="1"/>
      </rPr>
      <t>ефективності:</t>
    </r>
    <r>
      <rPr>
        <sz val="12"/>
        <rFont val="Times New Roman"/>
        <family val="1"/>
      </rPr>
      <t xml:space="preserve"> середні витрати на модернізацію одного об'єкту локально-обчислювальних мереж, тис.грн</t>
    </r>
  </si>
  <si>
    <r>
      <t xml:space="preserve"> </t>
    </r>
    <r>
      <rPr>
        <b/>
        <sz val="12"/>
        <rFont val="Times New Roman"/>
        <family val="1"/>
      </rPr>
      <t>ефективності</t>
    </r>
    <r>
      <rPr>
        <sz val="12"/>
        <rFont val="Times New Roman"/>
        <family val="1"/>
      </rPr>
      <t>: середні витрати на створення та супроводження системи на одному об'єкті, тис.грн.</t>
    </r>
  </si>
  <si>
    <r>
      <rPr>
        <b/>
        <sz val="12"/>
        <rFont val="Times New Roman"/>
        <family val="1"/>
      </rPr>
      <t>продукту</t>
    </r>
    <r>
      <rPr>
        <sz val="12"/>
        <rFont val="Times New Roman"/>
        <family val="1"/>
      </rPr>
      <t xml:space="preserve"> :кількість примірників програмного забезпечення та їх підтримка, од</t>
    </r>
  </si>
  <si>
    <r>
      <rPr>
        <b/>
        <sz val="12"/>
        <rFont val="Times New Roman"/>
        <family val="1"/>
      </rPr>
      <t>продукту</t>
    </r>
    <r>
      <rPr>
        <sz val="12"/>
        <rFont val="Times New Roman"/>
        <family val="1"/>
      </rPr>
      <t>: кількість примірників програмного забезпечення та їх підтримка, од</t>
    </r>
  </si>
  <si>
    <r>
      <rPr>
        <b/>
        <sz val="12"/>
        <rFont val="Times New Roman"/>
        <family val="1"/>
      </rPr>
      <t xml:space="preserve"> ефективності:</t>
    </r>
    <r>
      <rPr>
        <sz val="12"/>
        <rFont val="Times New Roman"/>
        <family val="1"/>
      </rPr>
      <t xml:space="preserve"> середні витрати на придбання одного примірника, тис.грн</t>
    </r>
  </si>
  <si>
    <r>
      <rPr>
        <b/>
        <sz val="12"/>
        <rFont val="Times New Roman"/>
        <family val="1"/>
      </rPr>
      <t>продукту</t>
    </r>
    <r>
      <rPr>
        <sz val="12"/>
        <rFont val="Times New Roman"/>
        <family val="1"/>
      </rPr>
      <t xml:space="preserve"> : кількість послуг, од</t>
    </r>
  </si>
  <si>
    <r>
      <rPr>
        <b/>
        <sz val="12"/>
        <rFont val="Times New Roman"/>
        <family val="1"/>
      </rPr>
      <t>продукту</t>
    </r>
    <r>
      <rPr>
        <sz val="12"/>
        <rFont val="Times New Roman"/>
        <family val="1"/>
      </rPr>
      <t>: кількість послуг, од</t>
    </r>
  </si>
  <si>
    <r>
      <rPr>
        <b/>
        <sz val="12"/>
        <rFont val="Times New Roman"/>
        <family val="1"/>
      </rPr>
      <t>ефективності</t>
    </r>
    <r>
      <rPr>
        <sz val="12"/>
        <rFont val="Times New Roman"/>
        <family val="1"/>
      </rPr>
      <t>: середні витрати на супровід та підтримку мережевої інфраструктури , тис.грн.</t>
    </r>
  </si>
  <si>
    <r>
      <rPr>
        <b/>
        <sz val="12"/>
        <rFont val="Times New Roman"/>
        <family val="1"/>
      </rPr>
      <t>Витрат :</t>
    </r>
    <r>
      <rPr>
        <sz val="12"/>
        <rFont val="Times New Roman"/>
        <family val="1"/>
      </rPr>
      <t xml:space="preserve"> обсяг видатків, тис. грн</t>
    </r>
  </si>
  <si>
    <r>
      <rPr>
        <b/>
        <sz val="12"/>
        <rFont val="Times New Roman"/>
        <family val="1"/>
      </rPr>
      <t>Витрат:</t>
    </r>
    <r>
      <rPr>
        <sz val="12"/>
        <rFont val="Times New Roman"/>
        <family val="1"/>
      </rPr>
      <t xml:space="preserve"> обсяг видатків, тис. грн</t>
    </r>
  </si>
  <si>
    <r>
      <rPr>
        <b/>
        <sz val="12"/>
        <rFont val="Times New Roman"/>
        <family val="1"/>
      </rPr>
      <t xml:space="preserve"> ефективності</t>
    </r>
    <r>
      <rPr>
        <sz val="12"/>
        <rFont val="Times New Roman"/>
        <family val="1"/>
      </rPr>
      <t>:середні витрати на оснащення системою відеоконференцзв'язку на одному об'єкті, тис.грн</t>
    </r>
  </si>
  <si>
    <r>
      <t xml:space="preserve"> </t>
    </r>
    <r>
      <rPr>
        <b/>
        <sz val="12"/>
        <rFont val="Times New Roman"/>
        <family val="1"/>
      </rPr>
      <t>якості:</t>
    </r>
    <r>
      <rPr>
        <sz val="12"/>
        <rFont val="Times New Roman"/>
        <family val="1"/>
      </rPr>
      <t xml:space="preserve"> рівень виконання заходу, %</t>
    </r>
  </si>
  <si>
    <r>
      <rPr>
        <b/>
        <sz val="12"/>
        <rFont val="Times New Roman"/>
        <family val="1"/>
      </rPr>
      <t>продукту</t>
    </r>
    <r>
      <rPr>
        <sz val="12"/>
        <rFont val="Times New Roman"/>
        <family val="1"/>
      </rPr>
      <t xml:space="preserve"> :кількість об'єктів, од</t>
    </r>
  </si>
  <si>
    <r>
      <rPr>
        <b/>
        <sz val="12"/>
        <rFont val="Times New Roman"/>
        <family val="1"/>
      </rPr>
      <t>продукту</t>
    </r>
    <r>
      <rPr>
        <sz val="12"/>
        <rFont val="Times New Roman"/>
        <family val="1"/>
      </rPr>
      <t>:кількість об'єктів, од</t>
    </r>
  </si>
  <si>
    <r>
      <rPr>
        <b/>
        <sz val="12"/>
        <rFont val="Times New Roman"/>
        <family val="1"/>
      </rPr>
      <t xml:space="preserve"> ефективност</t>
    </r>
    <r>
      <rPr>
        <sz val="12"/>
        <rFont val="Times New Roman"/>
        <family val="1"/>
      </rPr>
      <t>і: середні витрати на розвиток та модернізацію кабельного телебачення на одному об'єкті, тис.грн</t>
    </r>
  </si>
  <si>
    <r>
      <rPr>
        <b/>
        <sz val="12"/>
        <rFont val="Times New Roman"/>
        <family val="1"/>
      </rPr>
      <t xml:space="preserve"> продукту</t>
    </r>
    <r>
      <rPr>
        <sz val="12"/>
        <rFont val="Times New Roman"/>
        <family val="1"/>
      </rPr>
      <t xml:space="preserve"> :кількість примірників програмного забезпечення,од</t>
    </r>
  </si>
  <si>
    <r>
      <rPr>
        <b/>
        <sz val="12"/>
        <rFont val="Times New Roman"/>
        <family val="1"/>
      </rPr>
      <t xml:space="preserve"> продукту</t>
    </r>
    <r>
      <rPr>
        <sz val="12"/>
        <rFont val="Times New Roman"/>
        <family val="1"/>
      </rPr>
      <t>: кількість примірників програмного забезпечення,од</t>
    </r>
  </si>
  <si>
    <r>
      <t xml:space="preserve"> </t>
    </r>
    <r>
      <rPr>
        <b/>
        <sz val="12"/>
        <rFont val="Times New Roman"/>
        <family val="1"/>
      </rPr>
      <t>ефективності</t>
    </r>
    <r>
      <rPr>
        <sz val="12"/>
        <rFont val="Times New Roman"/>
        <family val="1"/>
      </rPr>
      <t>: середні витрати на придбання одного примірника програмного забезпечення, тис.грн</t>
    </r>
  </si>
  <si>
    <r>
      <rPr>
        <b/>
        <sz val="12"/>
        <rFont val="Times New Roman"/>
        <family val="1"/>
      </rPr>
      <t xml:space="preserve"> продукту</t>
    </r>
    <r>
      <rPr>
        <sz val="12"/>
        <rFont val="Times New Roman"/>
        <family val="1"/>
      </rPr>
      <t xml:space="preserve"> :кількість комплектів обладнання та програмного забезпечення,од</t>
    </r>
  </si>
  <si>
    <r>
      <rPr>
        <b/>
        <sz val="12"/>
        <rFont val="Times New Roman"/>
        <family val="1"/>
      </rPr>
      <t xml:space="preserve"> продукту</t>
    </r>
    <r>
      <rPr>
        <sz val="12"/>
        <rFont val="Times New Roman"/>
        <family val="1"/>
      </rPr>
      <t>: кількість комплектів обладнання та програмного забезпечення,од</t>
    </r>
  </si>
  <si>
    <r>
      <t xml:space="preserve"> </t>
    </r>
    <r>
      <rPr>
        <b/>
        <sz val="12"/>
        <rFont val="Times New Roman"/>
        <family val="1"/>
      </rPr>
      <t>ефективності</t>
    </r>
    <r>
      <rPr>
        <sz val="12"/>
        <rFont val="Times New Roman"/>
        <family val="1"/>
      </rPr>
      <t>: середні витрати на придбання одного комплекту обладнання та програмного забезпечення, тис.грн</t>
    </r>
  </si>
  <si>
    <r>
      <t xml:space="preserve"> </t>
    </r>
    <r>
      <rPr>
        <b/>
        <sz val="12"/>
        <rFont val="Times New Roman"/>
        <family val="1"/>
      </rPr>
      <t>продукту</t>
    </r>
    <r>
      <rPr>
        <sz val="12"/>
        <rFont val="Times New Roman"/>
        <family val="1"/>
      </rPr>
      <t xml:space="preserve"> :кількість проектів, од</t>
    </r>
  </si>
  <si>
    <r>
      <t xml:space="preserve"> </t>
    </r>
    <r>
      <rPr>
        <b/>
        <sz val="12"/>
        <rFont val="Times New Roman"/>
        <family val="1"/>
      </rPr>
      <t>продукту</t>
    </r>
    <r>
      <rPr>
        <sz val="12"/>
        <rFont val="Times New Roman"/>
        <family val="1"/>
      </rPr>
      <t>: кількість проектів, од</t>
    </r>
  </si>
  <si>
    <r>
      <rPr>
        <b/>
        <sz val="12"/>
        <rFont val="Times New Roman"/>
        <family val="1"/>
      </rPr>
      <t xml:space="preserve"> ефективност</t>
    </r>
    <r>
      <rPr>
        <sz val="12"/>
        <rFont val="Times New Roman"/>
        <family val="1"/>
      </rPr>
      <t>і: середні витрати на один проект, тис. грн</t>
    </r>
  </si>
  <si>
    <r>
      <rPr>
        <b/>
        <sz val="12"/>
        <rFont val="Times New Roman"/>
        <family val="1"/>
      </rPr>
      <t>продукту</t>
    </r>
    <r>
      <rPr>
        <sz val="12"/>
        <rFont val="Times New Roman"/>
        <family val="1"/>
      </rPr>
      <t xml:space="preserve"> :кількість об'єктів, які планується внести до сервісу, од</t>
    </r>
  </si>
  <si>
    <r>
      <rPr>
        <b/>
        <sz val="12"/>
        <rFont val="Times New Roman"/>
        <family val="1"/>
      </rPr>
      <t>продукту</t>
    </r>
    <r>
      <rPr>
        <sz val="12"/>
        <rFont val="Times New Roman"/>
        <family val="1"/>
      </rPr>
      <t>: кількість об'єктів, які планується внести до сервісу, од</t>
    </r>
  </si>
  <si>
    <r>
      <rPr>
        <b/>
        <sz val="12"/>
        <rFont val="Times New Roman"/>
        <family val="1"/>
      </rPr>
      <t xml:space="preserve"> ефективност</t>
    </r>
    <r>
      <rPr>
        <sz val="12"/>
        <rFont val="Times New Roman"/>
        <family val="1"/>
      </rPr>
      <t>і: середні витрати на актуалізацію даних про об'єкт, тис.грн</t>
    </r>
  </si>
  <si>
    <r>
      <rPr>
        <b/>
        <sz val="12"/>
        <rFont val="Times New Roman"/>
        <family val="1"/>
      </rPr>
      <t xml:space="preserve"> якості</t>
    </r>
    <r>
      <rPr>
        <sz val="12"/>
        <rFont val="Times New Roman"/>
        <family val="1"/>
      </rPr>
      <t>: динаміка росту кількості об'єктів у порівнянні з попереднім роком, %</t>
    </r>
  </si>
  <si>
    <r>
      <t xml:space="preserve"> </t>
    </r>
    <r>
      <rPr>
        <b/>
        <sz val="12"/>
        <rFont val="Times New Roman"/>
        <family val="1"/>
      </rPr>
      <t xml:space="preserve">ефективності: </t>
    </r>
    <r>
      <rPr>
        <sz val="12"/>
        <rFont val="Times New Roman"/>
        <family val="1"/>
      </rPr>
      <t>середні витрати на модернізацію та супроводження одного примірника ліцензійного програмного забезпечення, тис. грн</t>
    </r>
  </si>
  <si>
    <r>
      <rPr>
        <b/>
        <sz val="12"/>
        <rFont val="Times New Roman"/>
        <family val="1"/>
      </rPr>
      <t xml:space="preserve"> ефективності</t>
    </r>
    <r>
      <rPr>
        <sz val="12"/>
        <rFont val="Times New Roman"/>
        <family val="1"/>
      </rPr>
      <t>: середні витрати на модернізацію та супроводження одного сервісу/примірника ліцензійного програмного забезпечення, тис. грн</t>
    </r>
  </si>
  <si>
    <r>
      <rPr>
        <b/>
        <sz val="12"/>
        <rFont val="Times New Roman"/>
        <family val="1"/>
      </rPr>
      <t xml:space="preserve"> ефективності</t>
    </r>
    <r>
      <rPr>
        <sz val="12"/>
        <rFont val="Times New Roman"/>
        <family val="1"/>
      </rPr>
      <t>: середні витрати на розвиток одного програмно-апаратного комплексу, тис. грн</t>
    </r>
  </si>
  <si>
    <r>
      <rPr>
        <b/>
        <sz val="12"/>
        <rFont val="Times New Roman"/>
        <family val="1"/>
      </rPr>
      <t>якості</t>
    </r>
    <r>
      <rPr>
        <sz val="12"/>
        <rFont val="Times New Roman"/>
        <family val="1"/>
      </rPr>
      <t xml:space="preserve"> :динаміка росту кількості користувачів у порівнянні з попереднім роком, %</t>
    </r>
  </si>
  <si>
    <r>
      <rPr>
        <b/>
        <sz val="12"/>
        <rFont val="Times New Roman"/>
        <family val="1"/>
      </rPr>
      <t>якості</t>
    </r>
    <r>
      <rPr>
        <sz val="12"/>
        <rFont val="Times New Roman"/>
        <family val="1"/>
      </rPr>
      <t>: динаміка росту кількості користувачів у порівнянні з попереднім роком, %</t>
    </r>
  </si>
  <si>
    <r>
      <rPr>
        <b/>
        <sz val="12"/>
        <rFont val="Times New Roman"/>
        <family val="1"/>
      </rPr>
      <t xml:space="preserve"> продукту</t>
    </r>
    <r>
      <rPr>
        <sz val="12"/>
        <rFont val="Times New Roman"/>
        <family val="1"/>
      </rPr>
      <t xml:space="preserve"> :кількість модулів системи , од</t>
    </r>
  </si>
  <si>
    <r>
      <rPr>
        <b/>
        <sz val="12"/>
        <rFont val="Times New Roman"/>
        <family val="1"/>
      </rPr>
      <t>ефективності</t>
    </r>
    <r>
      <rPr>
        <sz val="12"/>
        <rFont val="Times New Roman"/>
        <family val="1"/>
      </rPr>
      <t>: середні витрати на придбання одного модулю системи та обладнання, тис.грн</t>
    </r>
  </si>
  <si>
    <r>
      <rPr>
        <b/>
        <sz val="12"/>
        <rFont val="Times New Roman"/>
        <family val="1"/>
      </rPr>
      <t xml:space="preserve"> ефективності</t>
    </r>
    <r>
      <rPr>
        <sz val="12"/>
        <rFont val="Times New Roman"/>
        <family val="1"/>
      </rPr>
      <t>: середні витрати на модернізацію, розвиток та супроводження одного модуля, тис.грн</t>
    </r>
  </si>
  <si>
    <r>
      <rPr>
        <b/>
        <sz val="12"/>
        <rFont val="Times New Roman"/>
        <family val="1"/>
      </rPr>
      <t xml:space="preserve"> продукту</t>
    </r>
    <r>
      <rPr>
        <sz val="12"/>
        <rFont val="Times New Roman"/>
        <family val="1"/>
      </rPr>
      <t xml:space="preserve"> :кількість ліцензій/ модулів/ сервісів платформи, од</t>
    </r>
  </si>
  <si>
    <r>
      <rPr>
        <b/>
        <sz val="12"/>
        <rFont val="Times New Roman"/>
        <family val="1"/>
      </rPr>
      <t xml:space="preserve"> продукту</t>
    </r>
    <r>
      <rPr>
        <sz val="12"/>
        <rFont val="Times New Roman"/>
        <family val="1"/>
      </rPr>
      <t>: кількість ліцензій/ модулів/ сервісів платформи, од</t>
    </r>
  </si>
  <si>
    <r>
      <rPr>
        <b/>
        <sz val="12"/>
        <rFont val="Times New Roman"/>
        <family val="1"/>
      </rPr>
      <t xml:space="preserve"> ефективност</t>
    </r>
    <r>
      <rPr>
        <sz val="12"/>
        <rFont val="Times New Roman"/>
        <family val="1"/>
      </rPr>
      <t>і: середні витрати на створення, впровадження та модернізацію одного модуля, ліцензію, сервіс, пакет даних, тис.грн.</t>
    </r>
  </si>
  <si>
    <r>
      <rPr>
        <b/>
        <sz val="12"/>
        <rFont val="Times New Roman"/>
        <family val="1"/>
      </rPr>
      <t xml:space="preserve"> продукту</t>
    </r>
    <r>
      <rPr>
        <sz val="12"/>
        <rFont val="Times New Roman"/>
        <family val="1"/>
      </rPr>
      <t xml:space="preserve"> :кількість КСЗІ, од</t>
    </r>
  </si>
  <si>
    <r>
      <rPr>
        <b/>
        <sz val="12"/>
        <rFont val="Times New Roman"/>
        <family val="1"/>
      </rPr>
      <t xml:space="preserve"> ефективності</t>
    </r>
    <r>
      <rPr>
        <sz val="12"/>
        <rFont val="Times New Roman"/>
        <family val="1"/>
      </rPr>
      <t>: середні витрати на створення однієї КСЗІ, тис.грн</t>
    </r>
  </si>
  <si>
    <r>
      <rPr>
        <b/>
        <sz val="12"/>
        <rFont val="Times New Roman"/>
        <family val="1"/>
      </rPr>
      <t xml:space="preserve"> якості</t>
    </r>
    <r>
      <rPr>
        <sz val="12"/>
        <rFont val="Times New Roman"/>
        <family val="1"/>
      </rPr>
      <t>: питома вага витрат на створення КСЗІ у поточному році до запланованих, %</t>
    </r>
  </si>
  <si>
    <r>
      <rPr>
        <b/>
        <sz val="12"/>
        <rFont val="Times New Roman"/>
        <family val="1"/>
      </rPr>
      <t xml:space="preserve"> продукту</t>
    </r>
    <r>
      <rPr>
        <sz val="12"/>
        <rFont val="Times New Roman"/>
        <family val="1"/>
      </rPr>
      <t xml:space="preserve"> :кількість КСЗІ,од</t>
    </r>
  </si>
  <si>
    <r>
      <rPr>
        <b/>
        <sz val="12"/>
        <rFont val="Times New Roman"/>
        <family val="1"/>
      </rPr>
      <t>ефективності</t>
    </r>
    <r>
      <rPr>
        <sz val="12"/>
        <rFont val="Times New Roman"/>
        <family val="1"/>
      </rPr>
      <t>: середні витрати на проведення державної експертизи КСЗІ, тис.грн</t>
    </r>
  </si>
  <si>
    <r>
      <rPr>
        <b/>
        <sz val="12"/>
        <rFont val="Times New Roman"/>
        <family val="1"/>
      </rPr>
      <t xml:space="preserve"> якості</t>
    </r>
    <r>
      <rPr>
        <sz val="12"/>
        <rFont val="Times New Roman"/>
        <family val="1"/>
      </rPr>
      <t>: питома вага витрат на проведення державної експертизи КСЗІ у поточному році до запланованих, %</t>
    </r>
  </si>
  <si>
    <r>
      <rPr>
        <b/>
        <sz val="12"/>
        <rFont val="Times New Roman"/>
        <family val="1"/>
      </rPr>
      <t xml:space="preserve"> ефективності</t>
    </r>
    <r>
      <rPr>
        <sz val="12"/>
        <rFont val="Times New Roman"/>
        <family val="1"/>
      </rPr>
      <t>: середні витрати на обслуговування однієї КСЗІ, тис.грн</t>
    </r>
  </si>
  <si>
    <r>
      <rPr>
        <b/>
        <sz val="12"/>
        <rFont val="Times New Roman"/>
        <family val="1"/>
      </rPr>
      <t xml:space="preserve"> продукту </t>
    </r>
    <r>
      <rPr>
        <sz val="12"/>
        <rFont val="Times New Roman"/>
        <family val="1"/>
      </rPr>
      <t>:кількість об'єктів інформаційної діяльності, на яких створюється комплекс технічного захисту,од</t>
    </r>
  </si>
  <si>
    <r>
      <rPr>
        <b/>
        <sz val="12"/>
        <rFont val="Times New Roman"/>
        <family val="1"/>
      </rPr>
      <t xml:space="preserve"> продукту</t>
    </r>
    <r>
      <rPr>
        <sz val="12"/>
        <rFont val="Times New Roman"/>
        <family val="1"/>
      </rPr>
      <t>: кількість об'єктів інформаційної діяльності, на яких створюється комплекс технічного захисту,од</t>
    </r>
  </si>
  <si>
    <r>
      <t xml:space="preserve"> </t>
    </r>
    <r>
      <rPr>
        <b/>
        <sz val="12"/>
        <rFont val="Times New Roman"/>
        <family val="1"/>
      </rPr>
      <t>ефективності</t>
    </r>
    <r>
      <rPr>
        <sz val="12"/>
        <rFont val="Times New Roman"/>
        <family val="1"/>
      </rPr>
      <t>: середні витрати на створення одного комплексу технічного захисту на одному об'єкті інформаційної діяльності, тис.грн</t>
    </r>
  </si>
  <si>
    <r>
      <rPr>
        <b/>
        <sz val="12"/>
        <rFont val="Times New Roman"/>
        <family val="1"/>
      </rPr>
      <t xml:space="preserve">якості: </t>
    </r>
    <r>
      <rPr>
        <sz val="12"/>
        <rFont val="Times New Roman"/>
        <family val="1"/>
      </rPr>
      <t>рівень виконання заходу, %</t>
    </r>
  </si>
  <si>
    <r>
      <rPr>
        <b/>
        <sz val="12"/>
        <rFont val="Times New Roman"/>
        <family val="1"/>
      </rPr>
      <t xml:space="preserve"> продукту</t>
    </r>
    <r>
      <rPr>
        <sz val="12"/>
        <rFont val="Times New Roman"/>
        <family val="1"/>
      </rPr>
      <t xml:space="preserve"> :кількість об'єктів інформаційної діяльності, на яких створюється комплекс технічного захисту,од</t>
    </r>
  </si>
  <si>
    <r>
      <rPr>
        <b/>
        <sz val="12"/>
        <rFont val="Times New Roman"/>
        <family val="1"/>
      </rPr>
      <t>ефективності</t>
    </r>
    <r>
      <rPr>
        <sz val="12"/>
        <rFont val="Times New Roman"/>
        <family val="1"/>
      </rPr>
      <t>: середні витрати на обслуговування одного комплексу технічного захисту на одному об'єкті інформаційної діяльності, тис.грн.</t>
    </r>
  </si>
  <si>
    <r>
      <rPr>
        <b/>
        <sz val="12"/>
        <rFont val="Times New Roman"/>
        <family val="1"/>
      </rPr>
      <t xml:space="preserve"> продукту</t>
    </r>
    <r>
      <rPr>
        <sz val="12"/>
        <rFont val="Times New Roman"/>
        <family val="1"/>
      </rPr>
      <t xml:space="preserve"> :кількість працівників, од</t>
    </r>
  </si>
  <si>
    <r>
      <rPr>
        <b/>
        <sz val="12"/>
        <rFont val="Times New Roman"/>
        <family val="1"/>
      </rPr>
      <t xml:space="preserve"> ефективності</t>
    </r>
    <r>
      <rPr>
        <sz val="12"/>
        <rFont val="Times New Roman"/>
        <family val="1"/>
      </rPr>
      <t>: середні витрати на одного працівника, тис.грн.</t>
    </r>
  </si>
  <si>
    <r>
      <t xml:space="preserve"> </t>
    </r>
    <r>
      <rPr>
        <b/>
        <sz val="12"/>
        <rFont val="Times New Roman"/>
        <family val="1"/>
      </rPr>
      <t>продукту</t>
    </r>
    <r>
      <rPr>
        <sz val="12"/>
        <rFont val="Times New Roman"/>
        <family val="1"/>
      </rPr>
      <t xml:space="preserve"> :кількість КСЗІ, од</t>
    </r>
  </si>
  <si>
    <r>
      <t xml:space="preserve"> </t>
    </r>
    <r>
      <rPr>
        <b/>
        <sz val="12"/>
        <rFont val="Times New Roman"/>
        <family val="1"/>
      </rPr>
      <t>продукту</t>
    </r>
    <r>
      <rPr>
        <sz val="12"/>
        <rFont val="Times New Roman"/>
        <family val="1"/>
      </rPr>
      <t>: кількість КСЗІ, од</t>
    </r>
  </si>
  <si>
    <r>
      <rPr>
        <b/>
        <sz val="12"/>
        <rFont val="Times New Roman"/>
        <family val="1"/>
      </rPr>
      <t>ефективності</t>
    </r>
    <r>
      <rPr>
        <sz val="12"/>
        <rFont val="Times New Roman"/>
        <family val="1"/>
      </rPr>
      <t>: середні витрати на створення однієї КСЗІ, тис.грн</t>
    </r>
  </si>
  <si>
    <t>20.1. Модернізація, розвиток та супроводження інформаційно-аналітичної системи інтернет-порталу "Київаудит"  (Портал внутрішнього контролю "Київаудит"/WEB-портал "Київаудит")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</si>
</sst>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
    <numFmt numFmtId="174" formatCode="#,##0.000"/>
    <numFmt numFmtId="175" formatCode="_-* #,##0.0_-;\-* #,##0.0_-;_-* &quot;-&quot;??_-;_-@_-"/>
  </numFmts>
  <fonts count="46">
    <font>
      <sz val="11"/>
      <color indexed="8"/>
      <name val="Calibri"/>
      <family val="2"/>
    </font>
    <font>
      <sz val="10"/>
      <color indexed="8"/>
      <name val="Times New Roman"/>
      <family val="1"/>
    </font>
    <font>
      <b/>
      <sz val="16"/>
      <color indexed="8"/>
      <name val="Calibri"/>
      <family val="2"/>
    </font>
    <font>
      <b/>
      <sz val="10"/>
      <color indexed="8"/>
      <name val="Times New Roman"/>
      <family val="1"/>
    </font>
    <font>
      <b/>
      <sz val="11"/>
      <color indexed="8"/>
      <name val="Calibri"/>
      <family val="2"/>
    </font>
    <font>
      <b/>
      <sz val="14"/>
      <color indexed="8"/>
      <name val="Calibri"/>
      <family val="2"/>
    </font>
    <font>
      <sz val="14"/>
      <color indexed="8"/>
      <name val="Calibri"/>
      <family val="2"/>
    </font>
    <font>
      <b/>
      <sz val="13.5"/>
      <color indexed="8"/>
      <name val="Times New Roman"/>
      <family val="1"/>
    </font>
    <font>
      <b/>
      <sz val="12"/>
      <color indexed="8"/>
      <name val="Times New Roman"/>
      <family val="1"/>
    </font>
    <font>
      <sz val="12"/>
      <color indexed="8"/>
      <name val="Times New Roman"/>
      <family val="1"/>
    </font>
    <font>
      <sz val="8"/>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style="medium"/>
    </border>
    <border>
      <left/>
      <right style="medium"/>
      <top style="medium"/>
      <bottom style="thin"/>
    </border>
    <border>
      <left/>
      <right style="medium"/>
      <top style="medium"/>
      <bottom/>
    </border>
    <border>
      <left/>
      <right/>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style="medium"/>
      <bottom style="medium"/>
    </border>
    <border>
      <left style="medium"/>
      <right style="medium"/>
      <top/>
      <bottom/>
    </border>
    <border>
      <left/>
      <right/>
      <top style="medium"/>
      <bottom style="medium"/>
    </border>
    <border>
      <left/>
      <right style="medium"/>
      <top style="medium"/>
      <bottom style="medium"/>
    </border>
    <border>
      <left style="thin"/>
      <right/>
      <top style="thin"/>
      <bottom style="thin"/>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style="medium"/>
    </border>
    <border>
      <left style="medium"/>
      <right/>
      <top style="medium"/>
      <bottom/>
    </border>
    <border>
      <left/>
      <right/>
      <top style="medium"/>
      <bottom/>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76">
    <xf numFmtId="0" fontId="0" fillId="0" borderId="0" xfId="0" applyAlignment="1">
      <alignment/>
    </xf>
    <xf numFmtId="0" fontId="0" fillId="0" borderId="0" xfId="0" applyAlignment="1">
      <alignment horizontal="left"/>
    </xf>
    <xf numFmtId="0" fontId="1" fillId="0" borderId="10" xfId="0" applyFont="1" applyBorder="1" applyAlignment="1">
      <alignment horizontal="right" vertical="center" wrapText="1"/>
    </xf>
    <xf numFmtId="4" fontId="1" fillId="0" borderId="11" xfId="0" applyNumberFormat="1" applyFont="1" applyBorder="1" applyAlignment="1">
      <alignment horizontal="left" vertical="center" wrapText="1"/>
    </xf>
    <xf numFmtId="0" fontId="1" fillId="0" borderId="12" xfId="0" applyFont="1" applyBorder="1" applyAlignment="1">
      <alignment horizontal="right" vertical="center" wrapText="1"/>
    </xf>
    <xf numFmtId="4" fontId="1" fillId="0" borderId="13" xfId="0" applyNumberFormat="1"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4" fontId="1" fillId="0" borderId="11"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0" fillId="0" borderId="0" xfId="0" applyNumberFormat="1" applyAlignment="1">
      <alignment/>
    </xf>
    <xf numFmtId="4" fontId="1" fillId="0" borderId="10" xfId="0" applyNumberFormat="1" applyFont="1" applyBorder="1" applyAlignment="1">
      <alignment horizontal="right" vertical="center" wrapText="1"/>
    </xf>
    <xf numFmtId="4" fontId="1" fillId="0" borderId="12" xfId="0" applyNumberFormat="1" applyFont="1" applyBorder="1" applyAlignment="1">
      <alignment horizontal="right" vertical="center" wrapText="1"/>
    </xf>
    <xf numFmtId="0" fontId="0" fillId="0" borderId="0" xfId="0" applyAlignment="1">
      <alignment horizontal="center"/>
    </xf>
    <xf numFmtId="1" fontId="0" fillId="0" borderId="0" xfId="0" applyNumberFormat="1" applyAlignment="1">
      <alignment/>
    </xf>
    <xf numFmtId="1" fontId="4" fillId="0" borderId="14" xfId="0" applyNumberFormat="1" applyFont="1" applyBorder="1" applyAlignment="1">
      <alignment/>
    </xf>
    <xf numFmtId="4" fontId="4" fillId="0" borderId="14" xfId="0" applyNumberFormat="1" applyFont="1" applyBorder="1" applyAlignment="1">
      <alignment/>
    </xf>
    <xf numFmtId="4" fontId="4" fillId="0" borderId="15" xfId="0" applyNumberFormat="1" applyFont="1" applyBorder="1" applyAlignment="1">
      <alignment horizontal="left"/>
    </xf>
    <xf numFmtId="4" fontId="4" fillId="0" borderId="16" xfId="0" applyNumberFormat="1" applyFont="1" applyBorder="1" applyAlignment="1">
      <alignment horizontal="left"/>
    </xf>
    <xf numFmtId="1" fontId="4" fillId="0" borderId="14" xfId="0" applyNumberFormat="1" applyFont="1" applyBorder="1" applyAlignment="1">
      <alignment horizontal="center"/>
    </xf>
    <xf numFmtId="4" fontId="4" fillId="0" borderId="14" xfId="0" applyNumberFormat="1" applyFont="1" applyBorder="1" applyAlignment="1">
      <alignment horizontal="left"/>
    </xf>
    <xf numFmtId="4" fontId="0" fillId="0" borderId="0" xfId="0" applyNumberFormat="1" applyAlignment="1">
      <alignment horizontal="left"/>
    </xf>
    <xf numFmtId="4" fontId="1" fillId="0" borderId="0"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0" fontId="5" fillId="33" borderId="14" xfId="0" applyFont="1" applyFill="1" applyBorder="1" applyAlignment="1">
      <alignment horizontal="center" vertical="center"/>
    </xf>
    <xf numFmtId="0" fontId="6" fillId="34" borderId="18" xfId="0" applyFont="1" applyFill="1" applyBorder="1" applyAlignment="1">
      <alignment/>
    </xf>
    <xf numFmtId="4" fontId="6" fillId="0" borderId="19" xfId="0" applyNumberFormat="1" applyFont="1" applyBorder="1" applyAlignment="1">
      <alignment horizontal="center"/>
    </xf>
    <xf numFmtId="4" fontId="5" fillId="35" borderId="20" xfId="0" applyNumberFormat="1" applyFont="1" applyFill="1" applyBorder="1" applyAlignment="1">
      <alignment horizontal="center"/>
    </xf>
    <xf numFmtId="0" fontId="6" fillId="34" borderId="21" xfId="0" applyFont="1" applyFill="1" applyBorder="1" applyAlignment="1">
      <alignment/>
    </xf>
    <xf numFmtId="4" fontId="6" fillId="0" borderId="22" xfId="0" applyNumberFormat="1" applyFont="1" applyBorder="1" applyAlignment="1">
      <alignment horizontal="center"/>
    </xf>
    <xf numFmtId="4" fontId="5" fillId="35" borderId="23" xfId="0" applyNumberFormat="1" applyFont="1" applyFill="1" applyBorder="1" applyAlignment="1">
      <alignment horizontal="center"/>
    </xf>
    <xf numFmtId="0" fontId="6" fillId="34" borderId="24" xfId="0" applyFont="1" applyFill="1" applyBorder="1" applyAlignment="1">
      <alignment/>
    </xf>
    <xf numFmtId="4" fontId="6" fillId="0" borderId="25" xfId="0" applyNumberFormat="1" applyFont="1" applyBorder="1" applyAlignment="1">
      <alignment horizontal="center"/>
    </xf>
    <xf numFmtId="4" fontId="5" fillId="35" borderId="26" xfId="0" applyNumberFormat="1" applyFont="1" applyFill="1" applyBorder="1" applyAlignment="1">
      <alignment horizontal="center"/>
    </xf>
    <xf numFmtId="0" fontId="5" fillId="35" borderId="14" xfId="0" applyFont="1" applyFill="1" applyBorder="1" applyAlignment="1">
      <alignment/>
    </xf>
    <xf numFmtId="4" fontId="5" fillId="35" borderId="14" xfId="0" applyNumberFormat="1" applyFont="1" applyFill="1" applyBorder="1" applyAlignment="1">
      <alignment horizontal="center"/>
    </xf>
    <xf numFmtId="4" fontId="1" fillId="0" borderId="10" xfId="0" applyNumberFormat="1" applyFont="1" applyFill="1" applyBorder="1" applyAlignment="1">
      <alignment horizontal="right" vertical="center" wrapText="1"/>
    </xf>
    <xf numFmtId="4" fontId="1" fillId="0" borderId="11" xfId="0" applyNumberFormat="1" applyFont="1" applyFill="1" applyBorder="1" applyAlignment="1">
      <alignment horizontal="center" vertical="center" wrapText="1"/>
    </xf>
    <xf numFmtId="4" fontId="1" fillId="0" borderId="12" xfId="0" applyNumberFormat="1" applyFont="1" applyFill="1" applyBorder="1" applyAlignment="1">
      <alignment horizontal="right" vertical="center" wrapText="1"/>
    </xf>
    <xf numFmtId="4" fontId="1" fillId="0" borderId="13"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xf>
    <xf numFmtId="4" fontId="1" fillId="0" borderId="11" xfId="0" applyNumberFormat="1" applyFont="1" applyFill="1" applyBorder="1" applyAlignment="1">
      <alignment horizontal="left" vertical="center" wrapText="1"/>
    </xf>
    <xf numFmtId="0" fontId="1" fillId="0" borderId="12" xfId="0" applyFont="1" applyFill="1" applyBorder="1" applyAlignment="1">
      <alignment horizontal="right" vertical="center" wrapText="1"/>
    </xf>
    <xf numFmtId="4" fontId="1" fillId="0" borderId="13" xfId="0" applyNumberFormat="1" applyFont="1" applyFill="1" applyBorder="1" applyAlignment="1">
      <alignment horizontal="left" vertical="center" wrapText="1"/>
    </xf>
    <xf numFmtId="0" fontId="0" fillId="0" borderId="0" xfId="0" applyAlignment="1">
      <alignment vertical="top"/>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9" fillId="0" borderId="14" xfId="0" applyFont="1" applyBorder="1" applyAlignment="1">
      <alignment horizontal="center" vertical="center" wrapText="1"/>
    </xf>
    <xf numFmtId="172" fontId="0" fillId="0" borderId="0" xfId="0" applyNumberFormat="1" applyAlignment="1">
      <alignment/>
    </xf>
    <xf numFmtId="0" fontId="9" fillId="0" borderId="14" xfId="0" applyFont="1" applyBorder="1" applyAlignment="1">
      <alignment vertical="center" wrapText="1"/>
    </xf>
    <xf numFmtId="172" fontId="9" fillId="0" borderId="27" xfId="0" applyNumberFormat="1" applyFont="1" applyBorder="1" applyAlignment="1">
      <alignment horizontal="center" vertical="center" wrapText="1"/>
    </xf>
    <xf numFmtId="172" fontId="9" fillId="0" borderId="14" xfId="0" applyNumberFormat="1" applyFont="1" applyBorder="1" applyAlignment="1">
      <alignment horizontal="center" vertical="center" wrapText="1"/>
    </xf>
    <xf numFmtId="16" fontId="9" fillId="0" borderId="14" xfId="0" applyNumberFormat="1" applyFont="1" applyBorder="1" applyAlignment="1">
      <alignment horizontal="center" vertical="center" wrapText="1"/>
    </xf>
    <xf numFmtId="0" fontId="1" fillId="0" borderId="28" xfId="0" applyFont="1" applyBorder="1" applyAlignment="1">
      <alignment horizontal="left"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Continuous" vertical="center" wrapText="1"/>
    </xf>
    <xf numFmtId="0" fontId="11" fillId="11" borderId="31" xfId="0" applyFont="1" applyFill="1" applyBorder="1" applyAlignment="1">
      <alignment horizontal="centerContinuous" vertical="center" wrapText="1"/>
    </xf>
    <xf numFmtId="0" fontId="11" fillId="13" borderId="31" xfId="0" applyFont="1" applyFill="1" applyBorder="1" applyAlignment="1">
      <alignment horizontal="centerContinuous" vertical="center" wrapText="1"/>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1" fillId="0" borderId="37" xfId="0" applyFont="1" applyFill="1" applyBorder="1" applyAlignment="1">
      <alignment vertical="center" wrapText="1"/>
    </xf>
    <xf numFmtId="0" fontId="1" fillId="0" borderId="28" xfId="0" applyFont="1" applyFill="1" applyBorder="1" applyAlignment="1">
      <alignment vertical="center" wrapText="1"/>
    </xf>
    <xf numFmtId="0" fontId="1" fillId="0" borderId="38" xfId="0" applyFont="1" applyFill="1" applyBorder="1" applyAlignment="1">
      <alignment vertical="center" wrapText="1"/>
    </xf>
    <xf numFmtId="0" fontId="1" fillId="0" borderId="37" xfId="0" applyFont="1" applyBorder="1" applyAlignment="1">
      <alignment vertical="center" wrapText="1"/>
    </xf>
    <xf numFmtId="0" fontId="1" fillId="0" borderId="28" xfId="0" applyFont="1" applyBorder="1" applyAlignment="1">
      <alignment vertical="center" wrapText="1"/>
    </xf>
    <xf numFmtId="0" fontId="1" fillId="0" borderId="38" xfId="0" applyFont="1" applyBorder="1" applyAlignment="1">
      <alignment vertical="center" wrapText="1"/>
    </xf>
    <xf numFmtId="0" fontId="1" fillId="0" borderId="3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Border="1" applyAlignment="1">
      <alignment vertical="center" wrapText="1"/>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3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Fill="1" applyBorder="1" applyAlignment="1">
      <alignment vertical="center" wrapText="1"/>
    </xf>
    <xf numFmtId="0" fontId="1" fillId="0" borderId="10"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4" fontId="3" fillId="0" borderId="3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39"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4" fontId="1" fillId="0" borderId="39"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0" xfId="0" applyAlignment="1">
      <alignment horizontal="center"/>
    </xf>
    <xf numFmtId="0" fontId="1" fillId="0" borderId="37" xfId="0" applyFont="1" applyBorder="1" applyAlignment="1">
      <alignment horizontal="left" vertical="center" wrapText="1"/>
    </xf>
    <xf numFmtId="0" fontId="1" fillId="0" borderId="28" xfId="0" applyFont="1" applyBorder="1" applyAlignment="1">
      <alignment horizontal="left" vertical="center" wrapText="1"/>
    </xf>
    <xf numFmtId="0" fontId="1" fillId="0" borderId="38" xfId="0" applyFont="1" applyBorder="1" applyAlignment="1">
      <alignment horizontal="left" vertical="center" wrapText="1"/>
    </xf>
    <xf numFmtId="4" fontId="4" fillId="0" borderId="29" xfId="0" applyNumberFormat="1" applyFont="1" applyBorder="1" applyAlignment="1">
      <alignment horizontal="center"/>
    </xf>
    <xf numFmtId="4" fontId="4" fillId="0" borderId="30" xfId="0" applyNumberFormat="1" applyFont="1" applyBorder="1" applyAlignment="1">
      <alignment horizont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8"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center" vertical="center"/>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40" xfId="0" applyNumberFormat="1" applyFont="1" applyBorder="1" applyAlignment="1">
      <alignment horizontal="center" vertical="center" wrapText="1"/>
    </xf>
    <xf numFmtId="4" fontId="4" fillId="0" borderId="27" xfId="0" applyNumberFormat="1" applyFont="1" applyBorder="1" applyAlignment="1">
      <alignment horizontal="center"/>
    </xf>
    <xf numFmtId="0" fontId="1" fillId="0" borderId="16" xfId="0" applyFont="1" applyBorder="1" applyAlignment="1">
      <alignment vertical="center" wrapText="1"/>
    </xf>
    <xf numFmtId="0" fontId="1" fillId="0" borderId="11" xfId="0" applyFont="1" applyBorder="1" applyAlignment="1">
      <alignment vertical="center" wrapText="1"/>
    </xf>
    <xf numFmtId="0" fontId="1" fillId="0" borderId="13" xfId="0" applyFont="1" applyBorder="1" applyAlignment="1">
      <alignment vertical="center" wrapText="1"/>
    </xf>
    <xf numFmtId="0" fontId="3" fillId="0" borderId="3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 fontId="4" fillId="0" borderId="27" xfId="0" applyNumberFormat="1" applyFont="1" applyBorder="1" applyAlignment="1">
      <alignment horizontal="center"/>
    </xf>
    <xf numFmtId="0" fontId="4" fillId="0" borderId="30" xfId="0" applyFont="1" applyBorder="1" applyAlignment="1">
      <alignment horizontal="center"/>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4" fontId="3" fillId="0" borderId="39"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1" fillId="36" borderId="16" xfId="0" applyFont="1" applyFill="1" applyBorder="1" applyAlignment="1">
      <alignment vertical="center" wrapText="1"/>
    </xf>
    <xf numFmtId="0" fontId="1" fillId="36" borderId="11" xfId="0" applyFont="1" applyFill="1" applyBorder="1" applyAlignment="1">
      <alignment vertical="center" wrapText="1"/>
    </xf>
    <xf numFmtId="0" fontId="1" fillId="36" borderId="13" xfId="0" applyFont="1" applyFill="1" applyBorder="1" applyAlignment="1">
      <alignment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7" fillId="0" borderId="0" xfId="0" applyFont="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12" xfId="0" applyBorder="1" applyAlignment="1">
      <alignment vertical="top" wrapText="1"/>
    </xf>
    <xf numFmtId="0" fontId="0" fillId="0" borderId="17" xfId="0" applyBorder="1" applyAlignment="1">
      <alignment vertical="top" wrapText="1"/>
    </xf>
    <xf numFmtId="0" fontId="0" fillId="0" borderId="13" xfId="0" applyBorder="1" applyAlignment="1">
      <alignment vertical="top"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8" fillId="0" borderId="4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0" xfId="0" applyBorder="1" applyAlignment="1">
      <alignment vertical="top" wrapText="1"/>
    </xf>
    <xf numFmtId="0" fontId="0" fillId="0" borderId="11" xfId="0" applyBorder="1" applyAlignment="1">
      <alignment vertical="top" wrapText="1"/>
    </xf>
    <xf numFmtId="0" fontId="27" fillId="0" borderId="0" xfId="0" applyFont="1" applyAlignment="1">
      <alignment horizontal="centerContinuous" vertical="center" wrapText="1"/>
    </xf>
    <xf numFmtId="0" fontId="27" fillId="0" borderId="0" xfId="0" applyFont="1" applyAlignment="1">
      <alignment horizontal="center" vertical="top"/>
    </xf>
    <xf numFmtId="0" fontId="27" fillId="0" borderId="0" xfId="0" applyFont="1" applyAlignment="1">
      <alignment vertical="top"/>
    </xf>
    <xf numFmtId="0" fontId="27" fillId="0" borderId="0" xfId="0" applyFont="1" applyBorder="1" applyAlignment="1">
      <alignment vertical="top"/>
    </xf>
    <xf numFmtId="0" fontId="27" fillId="0" borderId="0" xfId="0" applyFont="1" applyBorder="1" applyAlignment="1">
      <alignment horizontal="center" vertical="top"/>
    </xf>
    <xf numFmtId="0" fontId="27" fillId="0" borderId="0" xfId="0" applyFont="1" applyBorder="1" applyAlignment="1">
      <alignment horizontal="left" vertical="top"/>
    </xf>
    <xf numFmtId="0" fontId="27" fillId="0" borderId="0" xfId="0" applyFont="1" applyBorder="1" applyAlignment="1">
      <alignment horizontal="centerContinuous" vertical="center" wrapText="1"/>
    </xf>
    <xf numFmtId="0" fontId="27" fillId="11" borderId="41" xfId="0" applyFont="1" applyFill="1" applyBorder="1" applyAlignment="1">
      <alignment horizontal="centerContinuous" vertical="center" wrapText="1"/>
    </xf>
    <xf numFmtId="0" fontId="27" fillId="11" borderId="42" xfId="0" applyFont="1" applyFill="1" applyBorder="1" applyAlignment="1">
      <alignment horizontal="centerContinuous" vertical="center" wrapText="1"/>
    </xf>
    <xf numFmtId="0" fontId="27" fillId="13" borderId="41" xfId="0" applyFont="1" applyFill="1" applyBorder="1" applyAlignment="1">
      <alignment horizontal="centerContinuous" vertical="center" wrapText="1"/>
    </xf>
    <xf numFmtId="0" fontId="27" fillId="13" borderId="42" xfId="0" applyFont="1" applyFill="1" applyBorder="1" applyAlignment="1">
      <alignment horizontal="centerContinuous" vertical="center" wrapText="1"/>
    </xf>
    <xf numFmtId="0" fontId="11" fillId="37" borderId="22" xfId="0" applyFont="1" applyFill="1" applyBorder="1" applyAlignment="1">
      <alignment horizontal="center" vertical="center" wrapText="1"/>
    </xf>
    <xf numFmtId="0" fontId="11" fillId="37" borderId="22" xfId="0" applyFont="1" applyFill="1" applyBorder="1" applyAlignment="1">
      <alignment horizontal="center" vertical="top" wrapText="1"/>
    </xf>
    <xf numFmtId="4" fontId="11" fillId="37" borderId="22" xfId="0" applyNumberFormat="1" applyFont="1" applyFill="1" applyBorder="1" applyAlignment="1">
      <alignment horizontal="center" vertical="center" wrapText="1"/>
    </xf>
    <xf numFmtId="49" fontId="11" fillId="37" borderId="22" xfId="0" applyNumberFormat="1" applyFont="1" applyFill="1" applyBorder="1" applyAlignment="1">
      <alignment horizontal="center" vertical="center" wrapText="1"/>
    </xf>
    <xf numFmtId="0" fontId="11" fillId="37" borderId="22" xfId="0" applyNumberFormat="1" applyFont="1" applyFill="1" applyBorder="1" applyAlignment="1">
      <alignment horizontal="center" vertical="center" textRotation="90"/>
    </xf>
    <xf numFmtId="2" fontId="11" fillId="37" borderId="22" xfId="0" applyNumberFormat="1" applyFont="1" applyFill="1" applyBorder="1" applyAlignment="1">
      <alignment horizontal="center" vertical="center" wrapText="1"/>
    </xf>
    <xf numFmtId="4" fontId="11" fillId="37" borderId="22" xfId="0" applyNumberFormat="1" applyFont="1" applyFill="1" applyBorder="1" applyAlignment="1">
      <alignment horizontal="center" vertical="center" wrapText="1"/>
    </xf>
    <xf numFmtId="1" fontId="11" fillId="37" borderId="22" xfId="0" applyNumberFormat="1" applyFont="1" applyFill="1" applyBorder="1" applyAlignment="1">
      <alignment horizontal="center" vertical="center" wrapText="1"/>
    </xf>
    <xf numFmtId="2" fontId="11" fillId="37" borderId="22" xfId="0" applyNumberFormat="1" applyFont="1" applyFill="1" applyBorder="1" applyAlignment="1">
      <alignment horizontal="left" vertical="center" wrapText="1"/>
    </xf>
    <xf numFmtId="0" fontId="27" fillId="0" borderId="22" xfId="0" applyFont="1" applyBorder="1" applyAlignment="1">
      <alignment vertical="top"/>
    </xf>
    <xf numFmtId="0" fontId="27" fillId="0" borderId="22" xfId="0" applyFont="1" applyBorder="1" applyAlignment="1">
      <alignment horizontal="center" vertical="top"/>
    </xf>
    <xf numFmtId="0" fontId="27" fillId="0" borderId="22" xfId="0" applyFont="1" applyBorder="1" applyAlignment="1">
      <alignment horizontal="left" vertical="top"/>
    </xf>
    <xf numFmtId="0" fontId="27" fillId="37" borderId="22" xfId="0" applyFont="1" applyFill="1" applyBorder="1" applyAlignment="1">
      <alignment horizontal="center" vertical="top" wrapText="1"/>
    </xf>
    <xf numFmtId="0" fontId="27" fillId="37" borderId="22" xfId="0" applyFont="1" applyFill="1" applyBorder="1" applyAlignment="1">
      <alignment vertical="top" wrapText="1"/>
    </xf>
    <xf numFmtId="4" fontId="27" fillId="37" borderId="22" xfId="0" applyNumberFormat="1" applyFont="1" applyFill="1" applyBorder="1" applyAlignment="1">
      <alignment horizontal="left" vertical="top" wrapText="1"/>
    </xf>
    <xf numFmtId="0" fontId="27" fillId="37" borderId="22" xfId="0" applyFont="1" applyFill="1" applyBorder="1" applyAlignment="1">
      <alignment horizontal="center" vertical="top"/>
    </xf>
    <xf numFmtId="0" fontId="27" fillId="37" borderId="22" xfId="0" applyFont="1" applyFill="1" applyBorder="1" applyAlignment="1">
      <alignment horizontal="left" vertical="top" wrapText="1"/>
    </xf>
    <xf numFmtId="4" fontId="27" fillId="37" borderId="22" xfId="0" applyNumberFormat="1" applyFont="1" applyFill="1" applyBorder="1" applyAlignment="1">
      <alignment horizontal="center" vertical="top" wrapText="1"/>
    </xf>
    <xf numFmtId="172" fontId="27" fillId="37" borderId="22" xfId="0" applyNumberFormat="1" applyFont="1" applyFill="1" applyBorder="1" applyAlignment="1">
      <alignment horizontal="center" vertical="top" wrapText="1"/>
    </xf>
    <xf numFmtId="0" fontId="27" fillId="37" borderId="22" xfId="0" applyFont="1" applyFill="1" applyBorder="1" applyAlignment="1">
      <alignment horizontal="center" vertical="top"/>
    </xf>
    <xf numFmtId="174" fontId="27" fillId="37" borderId="22" xfId="0" applyNumberFormat="1" applyFont="1" applyFill="1" applyBorder="1" applyAlignment="1">
      <alignment horizontal="left" vertical="top" wrapText="1"/>
    </xf>
    <xf numFmtId="0" fontId="27" fillId="37" borderId="22" xfId="0" applyFont="1" applyFill="1" applyBorder="1" applyAlignment="1">
      <alignment horizontal="left" vertical="top"/>
    </xf>
    <xf numFmtId="0" fontId="27" fillId="38" borderId="0" xfId="0" applyFont="1" applyFill="1" applyAlignment="1">
      <alignment vertical="top"/>
    </xf>
    <xf numFmtId="0" fontId="27" fillId="37" borderId="22" xfId="0" applyNumberFormat="1" applyFont="1" applyFill="1" applyBorder="1" applyAlignment="1">
      <alignment horizontal="center" vertical="top" wrapText="1"/>
    </xf>
    <xf numFmtId="0" fontId="27" fillId="37" borderId="22" xfId="0" applyFont="1" applyFill="1" applyBorder="1" applyAlignment="1">
      <alignment horizontal="left" vertical="top" wrapText="1"/>
    </xf>
    <xf numFmtId="4" fontId="27" fillId="37" borderId="22" xfId="0" applyNumberFormat="1" applyFont="1" applyFill="1" applyBorder="1" applyAlignment="1">
      <alignment horizontal="center" vertical="top" wrapText="1"/>
    </xf>
    <xf numFmtId="43" fontId="27" fillId="37" borderId="22" xfId="58" applyFont="1" applyFill="1" applyBorder="1" applyAlignment="1">
      <alignment horizontal="center" vertical="top"/>
    </xf>
    <xf numFmtId="2" fontId="27" fillId="37" borderId="22" xfId="0" applyNumberFormat="1" applyFont="1" applyFill="1" applyBorder="1" applyAlignment="1">
      <alignment horizontal="center" vertical="top"/>
    </xf>
    <xf numFmtId="173" fontId="27" fillId="37" borderId="22" xfId="0" applyNumberFormat="1" applyFont="1" applyFill="1" applyBorder="1" applyAlignment="1">
      <alignment horizontal="center" vertical="top"/>
    </xf>
    <xf numFmtId="0" fontId="27" fillId="39" borderId="22" xfId="0" applyFont="1" applyFill="1" applyBorder="1" applyAlignment="1">
      <alignment horizontal="center" vertical="top"/>
    </xf>
    <xf numFmtId="4" fontId="27" fillId="37" borderId="22" xfId="0" applyNumberFormat="1" applyFont="1" applyFill="1" applyBorder="1" applyAlignment="1">
      <alignment horizontal="center" vertical="top"/>
    </xf>
    <xf numFmtId="4" fontId="27" fillId="37" borderId="22" xfId="0" applyNumberFormat="1" applyFont="1" applyFill="1" applyBorder="1" applyAlignment="1">
      <alignment horizontal="left" vertical="top" wrapText="1"/>
    </xf>
    <xf numFmtId="2" fontId="27" fillId="37" borderId="22" xfId="0" applyNumberFormat="1" applyFont="1" applyFill="1" applyBorder="1" applyAlignment="1">
      <alignment horizontal="left" vertical="top" wrapText="1"/>
    </xf>
    <xf numFmtId="0" fontId="28" fillId="37" borderId="22" xfId="0" applyFont="1" applyFill="1" applyBorder="1" applyAlignment="1">
      <alignment horizontal="center" vertical="top"/>
    </xf>
    <xf numFmtId="0" fontId="27" fillId="37" borderId="22" xfId="0" applyFont="1" applyFill="1" applyBorder="1" applyAlignment="1">
      <alignment horizontal="center" vertical="top" wrapText="1"/>
    </xf>
    <xf numFmtId="0" fontId="27" fillId="37" borderId="22" xfId="0" applyNumberFormat="1" applyFont="1" applyFill="1" applyBorder="1" applyAlignment="1">
      <alignment horizontal="center" vertical="top" wrapText="1"/>
    </xf>
    <xf numFmtId="0" fontId="27" fillId="0" borderId="0" xfId="0" applyFont="1" applyFill="1" applyAlignment="1">
      <alignment vertical="top"/>
    </xf>
    <xf numFmtId="0" fontId="27" fillId="40" borderId="0" xfId="0" applyFont="1" applyFill="1" applyAlignment="1">
      <alignment vertical="top"/>
    </xf>
    <xf numFmtId="3" fontId="27" fillId="37" borderId="22" xfId="0" applyNumberFormat="1" applyFont="1" applyFill="1" applyBorder="1" applyAlignment="1">
      <alignment horizontal="center" vertical="top"/>
    </xf>
    <xf numFmtId="3" fontId="27" fillId="39" borderId="22" xfId="0" applyNumberFormat="1" applyFont="1" applyFill="1" applyBorder="1" applyAlignment="1">
      <alignment horizontal="center" vertical="top" wrapText="1"/>
    </xf>
    <xf numFmtId="0" fontId="27" fillId="37" borderId="25" xfId="0" applyFont="1" applyFill="1" applyBorder="1" applyAlignment="1">
      <alignment horizontal="center" vertical="top"/>
    </xf>
    <xf numFmtId="0" fontId="27" fillId="37" borderId="43" xfId="0" applyFont="1" applyFill="1" applyBorder="1" applyAlignment="1">
      <alignment horizontal="center" vertical="top"/>
    </xf>
    <xf numFmtId="4" fontId="27" fillId="39" borderId="22" xfId="0" applyNumberFormat="1" applyFont="1" applyFill="1" applyBorder="1" applyAlignment="1">
      <alignment horizontal="center" vertical="top"/>
    </xf>
    <xf numFmtId="0" fontId="27" fillId="37" borderId="19" xfId="0" applyFont="1" applyFill="1" applyBorder="1" applyAlignment="1">
      <alignment horizontal="center" vertical="top"/>
    </xf>
    <xf numFmtId="2" fontId="27" fillId="37" borderId="22" xfId="0" applyNumberFormat="1" applyFont="1" applyFill="1" applyBorder="1" applyAlignment="1">
      <alignment horizontal="center" vertical="top" wrapText="1"/>
    </xf>
    <xf numFmtId="0" fontId="27" fillId="39" borderId="22" xfId="0" applyFont="1" applyFill="1" applyBorder="1" applyAlignment="1">
      <alignment horizontal="center" vertical="top" wrapText="1"/>
    </xf>
    <xf numFmtId="3" fontId="27" fillId="37" borderId="22" xfId="0" applyNumberFormat="1" applyFont="1" applyFill="1" applyBorder="1" applyAlignment="1">
      <alignment horizontal="center" vertical="top" wrapText="1"/>
    </xf>
    <xf numFmtId="0" fontId="27" fillId="37" borderId="22" xfId="0" applyFont="1" applyFill="1" applyBorder="1" applyAlignment="1">
      <alignment vertical="top" wrapText="1"/>
    </xf>
    <xf numFmtId="4" fontId="27" fillId="37" borderId="22" xfId="0" applyNumberFormat="1" applyFont="1" applyFill="1" applyBorder="1" applyAlignment="1">
      <alignment vertical="top" wrapText="1"/>
    </xf>
    <xf numFmtId="0" fontId="28" fillId="37" borderId="22" xfId="0" applyFont="1" applyFill="1" applyBorder="1" applyAlignment="1">
      <alignment horizontal="left" vertical="top"/>
    </xf>
    <xf numFmtId="2" fontId="27" fillId="37" borderId="22" xfId="0" applyNumberFormat="1" applyFont="1" applyFill="1" applyBorder="1" applyAlignment="1">
      <alignment horizontal="center" vertical="top" wrapText="1"/>
    </xf>
    <xf numFmtId="172" fontId="27" fillId="37" borderId="22" xfId="0" applyNumberFormat="1" applyFont="1" applyFill="1" applyBorder="1" applyAlignment="1">
      <alignment horizontal="center" vertical="top"/>
    </xf>
    <xf numFmtId="0" fontId="27" fillId="0" borderId="22" xfId="0" applyFont="1" applyFill="1" applyBorder="1" applyAlignment="1">
      <alignment horizontal="left" vertical="top" wrapText="1"/>
    </xf>
    <xf numFmtId="172" fontId="27" fillId="37" borderId="22" xfId="0" applyNumberFormat="1" applyFont="1" applyFill="1" applyBorder="1" applyAlignment="1">
      <alignment horizontal="left" vertical="top" wrapText="1"/>
    </xf>
    <xf numFmtId="0" fontId="27" fillId="37" borderId="22" xfId="0" applyNumberFormat="1" applyFont="1" applyFill="1" applyBorder="1" applyAlignment="1">
      <alignment horizontal="left" vertical="top" wrapText="1"/>
    </xf>
    <xf numFmtId="0" fontId="27" fillId="37" borderId="25" xfId="0" applyFont="1" applyFill="1" applyBorder="1" applyAlignment="1">
      <alignment horizontal="center" vertical="top" wrapText="1"/>
    </xf>
    <xf numFmtId="4" fontId="27" fillId="37" borderId="22" xfId="0" applyNumberFormat="1" applyFont="1" applyFill="1" applyBorder="1" applyAlignment="1">
      <alignment horizontal="center" vertical="top"/>
    </xf>
    <xf numFmtId="0" fontId="27" fillId="37" borderId="43" xfId="0" applyFont="1" applyFill="1" applyBorder="1" applyAlignment="1">
      <alignment horizontal="center" vertical="top" wrapText="1"/>
    </xf>
    <xf numFmtId="0" fontId="27" fillId="37" borderId="19" xfId="0" applyFont="1" applyFill="1" applyBorder="1" applyAlignment="1">
      <alignment horizontal="center" vertical="top" wrapText="1"/>
    </xf>
    <xf numFmtId="4" fontId="27" fillId="39" borderId="22" xfId="0" applyNumberFormat="1" applyFont="1" applyFill="1" applyBorder="1" applyAlignment="1">
      <alignment horizontal="left" vertical="top" wrapText="1"/>
    </xf>
    <xf numFmtId="175" fontId="27" fillId="37" borderId="22" xfId="58" applyNumberFormat="1" applyFont="1" applyFill="1" applyBorder="1" applyAlignment="1">
      <alignment vertical="top"/>
    </xf>
    <xf numFmtId="175" fontId="27" fillId="37" borderId="22" xfId="58" applyNumberFormat="1" applyFont="1" applyFill="1" applyBorder="1" applyAlignment="1">
      <alignment horizontal="center" vertical="top"/>
    </xf>
    <xf numFmtId="175" fontId="27" fillId="37" borderId="22" xfId="58" applyNumberFormat="1" applyFont="1" applyFill="1" applyBorder="1" applyAlignment="1">
      <alignment horizontal="left" vertical="top"/>
    </xf>
    <xf numFmtId="175" fontId="27" fillId="37" borderId="22" xfId="58" applyNumberFormat="1" applyFont="1" applyFill="1" applyBorder="1" applyAlignment="1">
      <alignment horizontal="right" vertical="top"/>
    </xf>
    <xf numFmtId="2" fontId="27" fillId="37" borderId="22" xfId="0" applyNumberFormat="1" applyFont="1" applyFill="1" applyBorder="1" applyAlignment="1">
      <alignment horizontal="left" vertical="top" wrapText="1"/>
    </xf>
    <xf numFmtId="0" fontId="28" fillId="37" borderId="22" xfId="0" applyFont="1" applyFill="1" applyBorder="1" applyAlignment="1">
      <alignment horizontal="left" vertical="top" wrapText="1"/>
    </xf>
    <xf numFmtId="0" fontId="27" fillId="37" borderId="0" xfId="0" applyFont="1" applyFill="1" applyAlignment="1">
      <alignment vertical="top"/>
    </xf>
    <xf numFmtId="175" fontId="27" fillId="37" borderId="22" xfId="58" applyNumberFormat="1" applyFont="1" applyFill="1" applyBorder="1" applyAlignment="1">
      <alignment horizontal="center" vertical="top" wrapText="1"/>
    </xf>
    <xf numFmtId="3" fontId="27" fillId="37" borderId="22" xfId="0" applyNumberFormat="1" applyFont="1" applyFill="1" applyBorder="1" applyAlignment="1">
      <alignment horizontal="center" vertical="center" wrapText="1"/>
    </xf>
    <xf numFmtId="4" fontId="27" fillId="39" borderId="22" xfId="0" applyNumberFormat="1" applyFont="1" applyFill="1" applyBorder="1" applyAlignment="1">
      <alignment horizontal="center" vertical="top" wrapText="1"/>
    </xf>
    <xf numFmtId="172" fontId="27" fillId="39" borderId="22" xfId="0" applyNumberFormat="1" applyFont="1" applyFill="1" applyBorder="1" applyAlignment="1">
      <alignment horizontal="center" vertical="top" wrapText="1"/>
    </xf>
    <xf numFmtId="175" fontId="27" fillId="37" borderId="22" xfId="58" applyNumberFormat="1" applyFont="1" applyFill="1" applyBorder="1" applyAlignment="1">
      <alignment horizontal="center" vertical="top"/>
    </xf>
    <xf numFmtId="4" fontId="27" fillId="41" borderId="22" xfId="0" applyNumberFormat="1" applyFont="1" applyFill="1" applyBorder="1" applyAlignment="1">
      <alignment horizontal="left" vertical="top" wrapText="1"/>
    </xf>
    <xf numFmtId="0" fontId="27" fillId="41" borderId="22" xfId="0" applyFont="1" applyFill="1" applyBorder="1" applyAlignment="1">
      <alignment horizontal="center" vertical="top" wrapText="1"/>
    </xf>
    <xf numFmtId="3" fontId="27" fillId="41" borderId="22" xfId="0" applyNumberFormat="1" applyFont="1" applyFill="1" applyBorder="1" applyAlignment="1">
      <alignment horizontal="center" vertical="top" wrapText="1"/>
    </xf>
    <xf numFmtId="1" fontId="27" fillId="37" borderId="22" xfId="0" applyNumberFormat="1" applyFont="1" applyFill="1" applyBorder="1" applyAlignment="1">
      <alignment horizontal="center" vertical="top"/>
    </xf>
    <xf numFmtId="0" fontId="27" fillId="39" borderId="22" xfId="0" applyFont="1" applyFill="1" applyBorder="1" applyAlignment="1">
      <alignment horizontal="left" vertical="top"/>
    </xf>
    <xf numFmtId="10" fontId="27" fillId="37" borderId="22" xfId="0" applyNumberFormat="1" applyFont="1" applyFill="1" applyBorder="1" applyAlignment="1">
      <alignment horizontal="center" vertical="top"/>
    </xf>
    <xf numFmtId="4" fontId="27" fillId="37" borderId="22" xfId="0" applyNumberFormat="1" applyFont="1" applyFill="1" applyBorder="1" applyAlignment="1" quotePrefix="1">
      <alignment horizontal="center" vertical="top" wrapText="1"/>
    </xf>
    <xf numFmtId="0" fontId="27" fillId="37" borderId="22" xfId="0" applyFont="1" applyFill="1" applyBorder="1" applyAlignment="1">
      <alignment horizontal="left" vertical="center" wrapText="1"/>
    </xf>
    <xf numFmtId="0" fontId="28" fillId="37" borderId="22" xfId="0" applyFont="1" applyFill="1" applyBorder="1" applyAlignment="1">
      <alignment vertical="top" wrapText="1"/>
    </xf>
    <xf numFmtId="0" fontId="28" fillId="37" borderId="22" xfId="0" applyFont="1" applyFill="1" applyBorder="1" applyAlignment="1">
      <alignment horizontal="center" vertical="top"/>
    </xf>
    <xf numFmtId="0" fontId="27" fillId="37" borderId="25" xfId="0" applyFont="1" applyFill="1" applyBorder="1" applyAlignment="1">
      <alignment horizontal="left" vertical="top" wrapText="1"/>
    </xf>
    <xf numFmtId="0" fontId="27" fillId="37" borderId="25" xfId="0" applyFont="1" applyFill="1" applyBorder="1" applyAlignment="1">
      <alignment vertical="top" wrapText="1"/>
    </xf>
    <xf numFmtId="4" fontId="27" fillId="37" borderId="25" xfId="0" applyNumberFormat="1" applyFont="1" applyFill="1" applyBorder="1" applyAlignment="1">
      <alignment horizontal="center" vertical="top" wrapText="1"/>
    </xf>
    <xf numFmtId="4" fontId="27" fillId="37" borderId="25" xfId="0" applyNumberFormat="1" applyFont="1" applyFill="1" applyBorder="1" applyAlignment="1">
      <alignment horizontal="left" vertical="top" wrapText="1"/>
    </xf>
    <xf numFmtId="0" fontId="27" fillId="37" borderId="43" xfId="0" applyFont="1" applyFill="1" applyBorder="1" applyAlignment="1">
      <alignment horizontal="left" vertical="top" wrapText="1"/>
    </xf>
    <xf numFmtId="0" fontId="27" fillId="37" borderId="43" xfId="0" applyFont="1" applyFill="1" applyBorder="1" applyAlignment="1">
      <alignment vertical="top" wrapText="1"/>
    </xf>
    <xf numFmtId="4" fontId="27" fillId="37" borderId="43" xfId="0" applyNumberFormat="1" applyFont="1" applyFill="1" applyBorder="1" applyAlignment="1">
      <alignment horizontal="center" vertical="top" wrapText="1"/>
    </xf>
    <xf numFmtId="4" fontId="27" fillId="37" borderId="43" xfId="0" applyNumberFormat="1" applyFont="1" applyFill="1" applyBorder="1" applyAlignment="1">
      <alignment horizontal="left" vertical="top" wrapText="1"/>
    </xf>
    <xf numFmtId="0" fontId="27" fillId="37" borderId="19" xfId="0" applyFont="1" applyFill="1" applyBorder="1" applyAlignment="1">
      <alignment horizontal="left" vertical="top" wrapText="1"/>
    </xf>
    <xf numFmtId="0" fontId="27" fillId="37" borderId="19" xfId="0" applyFont="1" applyFill="1" applyBorder="1" applyAlignment="1">
      <alignment vertical="top" wrapText="1"/>
    </xf>
    <xf numFmtId="4" fontId="27" fillId="37" borderId="19" xfId="0" applyNumberFormat="1" applyFont="1" applyFill="1" applyBorder="1" applyAlignment="1">
      <alignment horizontal="center" vertical="top" wrapText="1"/>
    </xf>
    <xf numFmtId="4" fontId="27" fillId="37" borderId="19" xfId="0" applyNumberFormat="1" applyFont="1" applyFill="1" applyBorder="1" applyAlignment="1">
      <alignment horizontal="left" vertical="top" wrapText="1"/>
    </xf>
    <xf numFmtId="172" fontId="27" fillId="37" borderId="22" xfId="58" applyNumberFormat="1" applyFont="1" applyFill="1" applyBorder="1" applyAlignment="1">
      <alignment horizontal="center" vertical="top"/>
    </xf>
    <xf numFmtId="0" fontId="11" fillId="37" borderId="22" xfId="0" applyFont="1" applyFill="1" applyBorder="1" applyAlignment="1">
      <alignment horizontal="left" vertical="top"/>
    </xf>
    <xf numFmtId="0" fontId="11" fillId="37" borderId="22" xfId="0" applyFont="1" applyFill="1" applyBorder="1" applyAlignment="1">
      <alignment horizontal="center" vertical="top"/>
    </xf>
    <xf numFmtId="4" fontId="11" fillId="37" borderId="22" xfId="0" applyNumberFormat="1" applyFont="1" applyFill="1" applyBorder="1" applyAlignment="1">
      <alignment horizontal="center" vertical="top"/>
    </xf>
    <xf numFmtId="0" fontId="11" fillId="37" borderId="22" xfId="0" applyFont="1" applyFill="1" applyBorder="1" applyAlignment="1">
      <alignment horizontal="center" vertical="top" wrapText="1"/>
    </xf>
    <xf numFmtId="0" fontId="11" fillId="0" borderId="0" xfId="0" applyFont="1" applyAlignment="1">
      <alignment vertical="top"/>
    </xf>
    <xf numFmtId="0" fontId="27" fillId="0" borderId="0" xfId="0" applyFont="1" applyAlignment="1">
      <alignment horizontal="left" vertical="top"/>
    </xf>
    <xf numFmtId="4" fontId="27" fillId="0" borderId="0" xfId="0" applyNumberFormat="1"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E11:J18"/>
  <sheetViews>
    <sheetView zoomScalePageLayoutView="0" workbookViewId="0" topLeftCell="A1">
      <selection activeCell="F16" sqref="F16:J20"/>
    </sheetView>
  </sheetViews>
  <sheetFormatPr defaultColWidth="8.8515625" defaultRowHeight="15"/>
  <cols>
    <col min="1" max="4" width="8.8515625" style="0" customWidth="1"/>
    <col min="5" max="5" width="24.421875" style="0" customWidth="1"/>
    <col min="6" max="10" width="16.140625" style="0" bestFit="1" customWidth="1"/>
  </cols>
  <sheetData>
    <row r="10" ht="15.75" thickBot="1"/>
    <row r="11" spans="5:10" ht="19.5" thickBot="1">
      <c r="E11" s="63" t="s">
        <v>0</v>
      </c>
      <c r="F11" s="65" t="s">
        <v>1</v>
      </c>
      <c r="G11" s="66"/>
      <c r="H11" s="66"/>
      <c r="I11" s="67"/>
      <c r="J11" s="68" t="s">
        <v>2</v>
      </c>
    </row>
    <row r="12" spans="5:10" ht="19.5" thickBot="1">
      <c r="E12" s="64"/>
      <c r="F12" s="24">
        <v>2019</v>
      </c>
      <c r="G12" s="24">
        <v>2020</v>
      </c>
      <c r="H12" s="24">
        <v>2021</v>
      </c>
      <c r="I12" s="24">
        <v>2022</v>
      </c>
      <c r="J12" s="69"/>
    </row>
    <row r="13" spans="5:10" ht="18.75">
      <c r="E13" s="25" t="s">
        <v>3</v>
      </c>
      <c r="F13" s="26">
        <f>ДІКТ!H42</f>
        <v>72747</v>
      </c>
      <c r="G13" s="26">
        <f>ДІКТ!H43</f>
        <v>59791</v>
      </c>
      <c r="H13" s="26">
        <f>ДІКТ!H44</f>
        <v>58274</v>
      </c>
      <c r="I13" s="26">
        <f>ДІКТ!H45</f>
        <v>58995</v>
      </c>
      <c r="J13" s="27">
        <f>SUM(F13:I13)</f>
        <v>249807</v>
      </c>
    </row>
    <row r="14" spans="5:10" ht="18.75">
      <c r="E14" s="28" t="s">
        <v>4</v>
      </c>
      <c r="F14" s="29">
        <f>АПАРАТ!H52</f>
        <v>4521.55</v>
      </c>
      <c r="G14" s="29">
        <f>АПАРАТ!H53</f>
        <v>3991.55</v>
      </c>
      <c r="H14" s="29">
        <f>АПАРАТ!H54</f>
        <v>3541.55</v>
      </c>
      <c r="I14" s="29">
        <f>АПАРАТ!H55</f>
        <v>3541.55</v>
      </c>
      <c r="J14" s="30">
        <f>SUM(F14:I14)</f>
        <v>15596.2</v>
      </c>
    </row>
    <row r="15" spans="5:10" ht="18.75">
      <c r="E15" s="28" t="s">
        <v>5</v>
      </c>
      <c r="F15" s="29">
        <f>ГІОЦ!H130</f>
        <v>881450</v>
      </c>
      <c r="G15" s="29">
        <f>ГІОЦ!H131</f>
        <v>574650</v>
      </c>
      <c r="H15" s="29">
        <f>ГІОЦ!H132</f>
        <v>495400</v>
      </c>
      <c r="I15" s="29">
        <f>ГІОЦ!H133</f>
        <v>495500</v>
      </c>
      <c r="J15" s="30">
        <f>SUM(F15:I15)</f>
        <v>2447000</v>
      </c>
    </row>
    <row r="16" spans="5:10" ht="18.75">
      <c r="E16" s="28" t="s">
        <v>6</v>
      </c>
      <c r="F16" s="29">
        <f>Інформатика!H77</f>
        <v>1335000</v>
      </c>
      <c r="G16" s="29">
        <f>Інформатика!H78</f>
        <v>1403000</v>
      </c>
      <c r="H16" s="29">
        <f>Інформатика!H79</f>
        <v>1016100</v>
      </c>
      <c r="I16" s="29">
        <f>Інформатика!H80</f>
        <v>965000</v>
      </c>
      <c r="J16" s="30">
        <f>SUM(F16:I16)</f>
        <v>4719100</v>
      </c>
    </row>
    <row r="17" spans="5:10" ht="19.5" thickBot="1">
      <c r="E17" s="31" t="s">
        <v>7</v>
      </c>
      <c r="F17" s="32">
        <f>КТС!H72</f>
        <v>650854.2000000001</v>
      </c>
      <c r="G17" s="32">
        <f>КТС!H73</f>
        <v>463982.3</v>
      </c>
      <c r="H17" s="32">
        <f>КТС!H74</f>
        <v>462940.49999999994</v>
      </c>
      <c r="I17" s="32">
        <f>КТС!H75</f>
        <v>509765.7</v>
      </c>
      <c r="J17" s="33">
        <f>SUM(F17:I17)</f>
        <v>2087542.7</v>
      </c>
    </row>
    <row r="18" spans="5:10" ht="19.5" thickBot="1">
      <c r="E18" s="34" t="s">
        <v>2</v>
      </c>
      <c r="F18" s="35">
        <f>SUM(F13:F17)</f>
        <v>2944572.75</v>
      </c>
      <c r="G18" s="35">
        <f>SUM(G13:G17)</f>
        <v>2505414.85</v>
      </c>
      <c r="H18" s="35">
        <f>SUM(H13:H17)</f>
        <v>2036256.05</v>
      </c>
      <c r="I18" s="35">
        <f>SUM(I13:I17)</f>
        <v>2032802.25</v>
      </c>
      <c r="J18" s="35">
        <f>SUM(J13:J17)</f>
        <v>9519045.9</v>
      </c>
    </row>
  </sheetData>
  <sheetProtection/>
  <mergeCells count="3">
    <mergeCell ref="E11:E12"/>
    <mergeCell ref="F11:I11"/>
    <mergeCell ref="J11:J1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G1"/>
    </sheetView>
  </sheetViews>
  <sheetFormatPr defaultColWidth="8.8515625" defaultRowHeight="15"/>
  <cols>
    <col min="1" max="1" width="8.8515625" style="0" customWidth="1"/>
    <col min="2" max="2" width="44.28125" style="0" customWidth="1"/>
    <col min="3" max="3" width="13.8515625" style="0" customWidth="1"/>
    <col min="4" max="7" width="13.140625" style="0" bestFit="1" customWidth="1"/>
    <col min="8" max="8" width="8.8515625" style="0" customWidth="1"/>
    <col min="9" max="12" width="12.140625" style="0" bestFit="1" customWidth="1"/>
  </cols>
  <sheetData>
    <row r="1" spans="1:7" ht="57.75" customHeight="1">
      <c r="A1" s="142" t="s">
        <v>373</v>
      </c>
      <c r="B1" s="142"/>
      <c r="C1" s="142"/>
      <c r="D1" s="142"/>
      <c r="E1" s="142"/>
      <c r="F1" s="142"/>
      <c r="G1" s="142"/>
    </row>
    <row r="2" ht="15.75" thickBot="1"/>
    <row r="3" spans="1:7" ht="30.75" customHeight="1" thickBot="1">
      <c r="A3" s="143" t="s">
        <v>9</v>
      </c>
      <c r="B3" s="143" t="s">
        <v>175</v>
      </c>
      <c r="C3" s="143" t="s">
        <v>374</v>
      </c>
      <c r="D3" s="145" t="s">
        <v>1</v>
      </c>
      <c r="E3" s="146"/>
      <c r="F3" s="146"/>
      <c r="G3" s="147"/>
    </row>
    <row r="4" spans="1:12" ht="16.5" thickBot="1">
      <c r="A4" s="144"/>
      <c r="B4" s="144"/>
      <c r="C4" s="144"/>
      <c r="D4" s="59">
        <v>2019</v>
      </c>
      <c r="E4" s="45">
        <v>2020</v>
      </c>
      <c r="F4" s="45">
        <v>2021</v>
      </c>
      <c r="G4" s="45">
        <v>2022</v>
      </c>
      <c r="I4" s="59">
        <v>2019</v>
      </c>
      <c r="J4" s="45">
        <v>2020</v>
      </c>
      <c r="K4" s="45">
        <v>2021</v>
      </c>
      <c r="L4" s="45">
        <v>2022</v>
      </c>
    </row>
    <row r="5" spans="1:12" ht="16.5" thickBot="1">
      <c r="A5" s="45" t="s">
        <v>375</v>
      </c>
      <c r="B5" s="46" t="s">
        <v>376</v>
      </c>
      <c r="C5" s="47"/>
      <c r="D5" s="139"/>
      <c r="E5" s="140"/>
      <c r="F5" s="140"/>
      <c r="G5" s="141"/>
      <c r="I5" s="48" t="e">
        <f>SUM(D8:D11)-D6</f>
        <v>#REF!</v>
      </c>
      <c r="J5" s="48" t="e">
        <f>SUM(E8:E11)-E6</f>
        <v>#REF!</v>
      </c>
      <c r="K5" s="48" t="e">
        <f>SUM(F8:F11)-F6</f>
        <v>#REF!</v>
      </c>
      <c r="L5" s="48" t="e">
        <f>SUM(G8:G11)-G6</f>
        <v>#REF!</v>
      </c>
    </row>
    <row r="6" spans="1:7" ht="16.5" thickBot="1">
      <c r="A6" s="47"/>
      <c r="B6" s="49" t="s">
        <v>377</v>
      </c>
      <c r="C6" s="47" t="s">
        <v>378</v>
      </c>
      <c r="D6" s="50">
        <v>3035158</v>
      </c>
      <c r="E6" s="51">
        <v>2485066.2</v>
      </c>
      <c r="F6" s="51">
        <v>1879004.6</v>
      </c>
      <c r="G6" s="51">
        <v>1693611.5</v>
      </c>
    </row>
    <row r="7" spans="1:7" ht="16.5" thickBot="1">
      <c r="A7" s="47"/>
      <c r="B7" s="49" t="s">
        <v>379</v>
      </c>
      <c r="C7" s="47"/>
      <c r="D7" s="56"/>
      <c r="E7" s="47"/>
      <c r="F7" s="47"/>
      <c r="G7" s="47"/>
    </row>
    <row r="8" spans="1:7" ht="48" thickBot="1">
      <c r="A8" s="47" t="s">
        <v>380</v>
      </c>
      <c r="B8" s="49" t="s">
        <v>381</v>
      </c>
      <c r="C8" s="47" t="s">
        <v>378</v>
      </c>
      <c r="D8" s="50" t="e">
        <f>_xlfn.SUMIFS(#REF!,#REF!,"показник затрат, тис. грн",#REF!,1)</f>
        <v>#REF!</v>
      </c>
      <c r="E8" s="50" t="e">
        <f>_xlfn.SUMIFS(#REF!,#REF!,"показник затрат, тис. грн",#REF!,1)</f>
        <v>#REF!</v>
      </c>
      <c r="F8" s="50" t="e">
        <f>_xlfn.SUMIFS(#REF!,#REF!,"показник затрат, тис. грн",#REF!,1)</f>
        <v>#REF!</v>
      </c>
      <c r="G8" s="51" t="e">
        <f>_xlfn.SUMIFS(#REF!,#REF!,"показник затрат, тис. грн",#REF!,1)</f>
        <v>#REF!</v>
      </c>
    </row>
    <row r="9" spans="1:7" ht="48" thickBot="1">
      <c r="A9" s="52" t="s">
        <v>421</v>
      </c>
      <c r="B9" s="49" t="s">
        <v>422</v>
      </c>
      <c r="C9" s="47" t="s">
        <v>378</v>
      </c>
      <c r="D9" s="50" t="e">
        <f>_xlfn.SUMIFS(#REF!,#REF!,"показник затрат, тис. грн",#REF!,2)</f>
        <v>#REF!</v>
      </c>
      <c r="E9" s="50" t="e">
        <f>_xlfn.SUMIFS(#REF!,#REF!,"показник затрат, тис. грн",#REF!,2)</f>
        <v>#REF!</v>
      </c>
      <c r="F9" s="50" t="e">
        <f>_xlfn.SUMIFS(#REF!,#REF!,"показник затрат, тис. грн",#REF!,2)</f>
        <v>#REF!</v>
      </c>
      <c r="G9" s="51" t="e">
        <f>_xlfn.SUMIFS(#REF!,#REF!,"показник затрат, тис. грн",#REF!,2)</f>
        <v>#REF!</v>
      </c>
    </row>
    <row r="10" spans="1:7" ht="111" thickBot="1">
      <c r="A10" s="47" t="s">
        <v>423</v>
      </c>
      <c r="B10" s="49" t="s">
        <v>424</v>
      </c>
      <c r="C10" s="47" t="s">
        <v>378</v>
      </c>
      <c r="D10" s="50" t="e">
        <f>_xlfn.SUMIFS(#REF!,#REF!,"показник затрат, тис. грн",#REF!,3)</f>
        <v>#REF!</v>
      </c>
      <c r="E10" s="50" t="e">
        <f>_xlfn.SUMIFS(#REF!,#REF!,"показник затрат, тис. грн",#REF!,3)</f>
        <v>#REF!</v>
      </c>
      <c r="F10" s="50" t="e">
        <f>_xlfn.SUMIFS(#REF!,#REF!,"показник затрат, тис. грн",#REF!,3)</f>
        <v>#REF!</v>
      </c>
      <c r="G10" s="51" t="e">
        <f>_xlfn.SUMIFS(#REF!,#REF!,"показник затрат, тис. грн",#REF!,3)</f>
        <v>#REF!</v>
      </c>
    </row>
    <row r="11" spans="1:7" ht="32.25" thickBot="1">
      <c r="A11" s="47" t="s">
        <v>425</v>
      </c>
      <c r="B11" s="49" t="s">
        <v>426</v>
      </c>
      <c r="C11" s="47" t="s">
        <v>378</v>
      </c>
      <c r="D11" s="50" t="e">
        <f>_xlfn.SUMIFS(#REF!,#REF!,"показник затрат, тис. грн",#REF!,4)</f>
        <v>#REF!</v>
      </c>
      <c r="E11" s="50" t="e">
        <f>_xlfn.SUMIFS(#REF!,#REF!,"показник затрат, тис. грн",#REF!,4)</f>
        <v>#REF!</v>
      </c>
      <c r="F11" s="50" t="e">
        <f>_xlfn.SUMIFS(#REF!,#REF!,"показник затрат, тис. грн",#REF!,4)</f>
        <v>#REF!</v>
      </c>
      <c r="G11" s="51" t="e">
        <f>_xlfn.SUMIFS(#REF!,#REF!,"показник затрат, тис. грн",#REF!,4)</f>
        <v>#REF!</v>
      </c>
    </row>
    <row r="12" spans="1:7" ht="16.5" thickBot="1">
      <c r="A12" s="45" t="s">
        <v>181</v>
      </c>
      <c r="B12" s="46" t="s">
        <v>382</v>
      </c>
      <c r="C12" s="47"/>
      <c r="D12" s="139"/>
      <c r="E12" s="140"/>
      <c r="F12" s="140"/>
      <c r="G12" s="141"/>
    </row>
    <row r="13" spans="1:7" ht="48" thickBot="1">
      <c r="A13" s="47" t="s">
        <v>383</v>
      </c>
      <c r="B13" s="49" t="s">
        <v>384</v>
      </c>
      <c r="C13" s="47" t="s">
        <v>385</v>
      </c>
      <c r="D13" s="56"/>
      <c r="E13" s="47"/>
      <c r="F13" s="47"/>
      <c r="G13" s="47"/>
    </row>
    <row r="14" spans="1:7" ht="32.25" thickBot="1">
      <c r="A14" s="47" t="s">
        <v>386</v>
      </c>
      <c r="B14" s="49" t="s">
        <v>427</v>
      </c>
      <c r="C14" s="47" t="s">
        <v>385</v>
      </c>
      <c r="D14" s="56"/>
      <c r="E14" s="47"/>
      <c r="F14" s="47"/>
      <c r="G14" s="47"/>
    </row>
    <row r="15" spans="1:7" ht="16.5" thickBot="1">
      <c r="A15" s="47" t="s">
        <v>388</v>
      </c>
      <c r="B15" s="49" t="s">
        <v>428</v>
      </c>
      <c r="C15" s="47" t="s">
        <v>385</v>
      </c>
      <c r="D15" s="56"/>
      <c r="E15" s="47"/>
      <c r="F15" s="47"/>
      <c r="G15" s="47"/>
    </row>
    <row r="16" spans="1:14" ht="32.25" thickBot="1">
      <c r="A16" s="47" t="s">
        <v>390</v>
      </c>
      <c r="B16" s="49" t="s">
        <v>429</v>
      </c>
      <c r="C16" s="47" t="s">
        <v>385</v>
      </c>
      <c r="D16" s="56"/>
      <c r="E16" s="47"/>
      <c r="F16" s="47"/>
      <c r="G16" s="47"/>
      <c r="K16" s="44"/>
      <c r="L16" s="44"/>
      <c r="M16" s="44"/>
      <c r="N16" s="44"/>
    </row>
    <row r="17" spans="1:7" ht="32.25" thickBot="1">
      <c r="A17" s="47" t="s">
        <v>392</v>
      </c>
      <c r="B17" s="49" t="s">
        <v>430</v>
      </c>
      <c r="C17" s="47" t="s">
        <v>385</v>
      </c>
      <c r="D17" s="56"/>
      <c r="E17" s="47"/>
      <c r="F17" s="47"/>
      <c r="G17" s="47"/>
    </row>
    <row r="18" spans="1:7" ht="48" thickBot="1">
      <c r="A18" s="47" t="s">
        <v>394</v>
      </c>
      <c r="B18" s="49" t="s">
        <v>431</v>
      </c>
      <c r="C18" s="47" t="s">
        <v>385</v>
      </c>
      <c r="D18" s="56"/>
      <c r="E18" s="47"/>
      <c r="F18" s="47"/>
      <c r="G18" s="47"/>
    </row>
    <row r="19" spans="1:7" ht="32.25" thickBot="1">
      <c r="A19" s="47" t="s">
        <v>432</v>
      </c>
      <c r="B19" s="49" t="s">
        <v>433</v>
      </c>
      <c r="C19" s="47" t="s">
        <v>385</v>
      </c>
      <c r="D19" s="56"/>
      <c r="E19" s="47"/>
      <c r="F19" s="47"/>
      <c r="G19" s="47"/>
    </row>
    <row r="20" spans="1:7" ht="16.5" thickBot="1">
      <c r="A20" s="47" t="s">
        <v>434</v>
      </c>
      <c r="B20" s="49" t="s">
        <v>435</v>
      </c>
      <c r="C20" s="47" t="s">
        <v>385</v>
      </c>
      <c r="D20" s="56"/>
      <c r="E20" s="47"/>
      <c r="F20" s="47"/>
      <c r="G20" s="47"/>
    </row>
    <row r="21" spans="1:7" ht="32.25" thickBot="1">
      <c r="A21" s="47" t="s">
        <v>436</v>
      </c>
      <c r="B21" s="49" t="s">
        <v>437</v>
      </c>
      <c r="C21" s="47" t="s">
        <v>385</v>
      </c>
      <c r="D21" s="56"/>
      <c r="E21" s="47"/>
      <c r="F21" s="47"/>
      <c r="G21" s="47"/>
    </row>
    <row r="22" spans="1:7" ht="16.5" thickBot="1">
      <c r="A22" s="47" t="s">
        <v>438</v>
      </c>
      <c r="B22" s="49" t="s">
        <v>439</v>
      </c>
      <c r="C22" s="47" t="s">
        <v>385</v>
      </c>
      <c r="D22" s="56"/>
      <c r="E22" s="47"/>
      <c r="F22" s="47"/>
      <c r="G22" s="47"/>
    </row>
    <row r="23" spans="1:7" ht="32.25" thickBot="1">
      <c r="A23" s="47" t="s">
        <v>440</v>
      </c>
      <c r="B23" s="49" t="s">
        <v>441</v>
      </c>
      <c r="C23" s="47" t="s">
        <v>385</v>
      </c>
      <c r="D23" s="56"/>
      <c r="E23" s="47"/>
      <c r="F23" s="47"/>
      <c r="G23" s="47"/>
    </row>
    <row r="24" spans="1:7" ht="32.25" thickBot="1">
      <c r="A24" s="47" t="s">
        <v>442</v>
      </c>
      <c r="B24" s="49" t="s">
        <v>443</v>
      </c>
      <c r="C24" s="47" t="s">
        <v>385</v>
      </c>
      <c r="D24" s="56"/>
      <c r="E24" s="47"/>
      <c r="F24" s="47"/>
      <c r="G24" s="47"/>
    </row>
    <row r="25" spans="1:7" ht="48" thickBot="1">
      <c r="A25" s="47" t="s">
        <v>444</v>
      </c>
      <c r="B25" s="49" t="s">
        <v>445</v>
      </c>
      <c r="C25" s="47" t="s">
        <v>385</v>
      </c>
      <c r="D25" s="56"/>
      <c r="E25" s="47"/>
      <c r="F25" s="47"/>
      <c r="G25" s="47"/>
    </row>
    <row r="26" spans="1:7" ht="16.5" thickBot="1">
      <c r="A26" s="45" t="s">
        <v>186</v>
      </c>
      <c r="B26" s="46" t="s">
        <v>396</v>
      </c>
      <c r="C26" s="47"/>
      <c r="D26" s="139"/>
      <c r="E26" s="140"/>
      <c r="F26" s="140"/>
      <c r="G26" s="141"/>
    </row>
    <row r="27" spans="1:7" ht="63.75" thickBot="1">
      <c r="A27" s="47" t="s">
        <v>397</v>
      </c>
      <c r="B27" s="49" t="s">
        <v>398</v>
      </c>
      <c r="C27" s="56" t="s">
        <v>378</v>
      </c>
      <c r="D27" s="47"/>
      <c r="E27" s="47"/>
      <c r="F27" s="47"/>
      <c r="G27" s="47"/>
    </row>
    <row r="28" spans="1:7" ht="48" thickBot="1">
      <c r="A28" s="47" t="s">
        <v>399</v>
      </c>
      <c r="B28" s="49" t="s">
        <v>400</v>
      </c>
      <c r="C28" s="56" t="s">
        <v>378</v>
      </c>
      <c r="D28" s="47"/>
      <c r="E28" s="47"/>
      <c r="F28" s="47"/>
      <c r="G28" s="47"/>
    </row>
    <row r="29" spans="1:7" ht="63.75" thickBot="1">
      <c r="A29" s="52" t="s">
        <v>401</v>
      </c>
      <c r="B29" s="49" t="s">
        <v>402</v>
      </c>
      <c r="C29" s="56" t="s">
        <v>378</v>
      </c>
      <c r="D29" s="47"/>
      <c r="E29" s="47"/>
      <c r="F29" s="47"/>
      <c r="G29" s="47"/>
    </row>
    <row r="30" spans="1:7" ht="63.75" thickBot="1">
      <c r="A30" s="47" t="s">
        <v>403</v>
      </c>
      <c r="B30" s="49" t="s">
        <v>404</v>
      </c>
      <c r="C30" s="56" t="s">
        <v>378</v>
      </c>
      <c r="D30" s="47"/>
      <c r="E30" s="47"/>
      <c r="F30" s="47"/>
      <c r="G30" s="47"/>
    </row>
    <row r="31" spans="1:7" ht="63.75" thickBot="1">
      <c r="A31" s="47" t="s">
        <v>405</v>
      </c>
      <c r="B31" s="49" t="s">
        <v>406</v>
      </c>
      <c r="C31" s="56" t="s">
        <v>378</v>
      </c>
      <c r="D31" s="47"/>
      <c r="E31" s="47"/>
      <c r="F31" s="47"/>
      <c r="G31" s="47"/>
    </row>
    <row r="32" spans="1:7" ht="48" thickBot="1">
      <c r="A32" s="47" t="s">
        <v>407</v>
      </c>
      <c r="B32" s="49" t="s">
        <v>408</v>
      </c>
      <c r="C32" s="56" t="s">
        <v>378</v>
      </c>
      <c r="D32" s="47"/>
      <c r="E32" s="47"/>
      <c r="F32" s="47"/>
      <c r="G32" s="47"/>
    </row>
    <row r="33" spans="1:7" ht="48" thickBot="1">
      <c r="A33" s="47" t="s">
        <v>409</v>
      </c>
      <c r="B33" s="49" t="s">
        <v>410</v>
      </c>
      <c r="C33" s="56" t="s">
        <v>378</v>
      </c>
      <c r="D33" s="47"/>
      <c r="E33" s="47"/>
      <c r="F33" s="47"/>
      <c r="G33" s="47"/>
    </row>
    <row r="34" spans="1:7" ht="32.25" thickBot="1">
      <c r="A34" s="47" t="s">
        <v>411</v>
      </c>
      <c r="B34" s="49" t="s">
        <v>412</v>
      </c>
      <c r="C34" s="56" t="s">
        <v>378</v>
      </c>
      <c r="D34" s="47"/>
      <c r="E34" s="47"/>
      <c r="F34" s="47"/>
      <c r="G34" s="47"/>
    </row>
    <row r="35" spans="1:7" ht="48" thickBot="1">
      <c r="A35" s="47" t="s">
        <v>413</v>
      </c>
      <c r="B35" s="49" t="s">
        <v>414</v>
      </c>
      <c r="C35" s="56" t="s">
        <v>378</v>
      </c>
      <c r="D35" s="47"/>
      <c r="E35" s="47"/>
      <c r="F35" s="47"/>
      <c r="G35" s="47"/>
    </row>
    <row r="36" spans="1:7" ht="63.75" thickBot="1">
      <c r="A36" s="47" t="s">
        <v>415</v>
      </c>
      <c r="B36" s="49" t="s">
        <v>416</v>
      </c>
      <c r="C36" s="56" t="s">
        <v>378</v>
      </c>
      <c r="D36" s="47"/>
      <c r="E36" s="47"/>
      <c r="F36" s="47"/>
      <c r="G36" s="47"/>
    </row>
    <row r="37" spans="1:7" ht="16.5" thickBot="1">
      <c r="A37" s="45" t="s">
        <v>195</v>
      </c>
      <c r="B37" s="46" t="s">
        <v>417</v>
      </c>
      <c r="C37" s="47"/>
      <c r="D37" s="139"/>
      <c r="E37" s="140"/>
      <c r="F37" s="140"/>
      <c r="G37" s="141"/>
    </row>
    <row r="38" spans="1:7" ht="16.5" thickBot="1">
      <c r="A38" s="47"/>
      <c r="B38" s="49"/>
      <c r="C38" s="47"/>
      <c r="D38" s="56"/>
      <c r="E38" s="57"/>
      <c r="F38" s="57"/>
      <c r="G38" s="58"/>
    </row>
    <row r="39" spans="1:7" ht="16.5" thickBot="1">
      <c r="A39" s="47"/>
      <c r="B39" s="49"/>
      <c r="C39" s="47"/>
      <c r="D39" s="56"/>
      <c r="E39" s="57"/>
      <c r="F39" s="57"/>
      <c r="G39" s="58"/>
    </row>
    <row r="40" spans="1:7" ht="16.5" thickBot="1">
      <c r="A40" s="47"/>
      <c r="B40" s="49"/>
      <c r="C40" s="47"/>
      <c r="D40" s="56"/>
      <c r="E40" s="57"/>
      <c r="F40" s="57"/>
      <c r="G40" s="58"/>
    </row>
    <row r="41" spans="1:7" ht="16.5" thickBot="1">
      <c r="A41" s="47"/>
      <c r="B41" s="49"/>
      <c r="C41" s="47"/>
      <c r="D41" s="56"/>
      <c r="E41" s="57"/>
      <c r="F41" s="57"/>
      <c r="G41" s="58"/>
    </row>
    <row r="42" spans="1:7" ht="16.5" thickBot="1">
      <c r="A42" s="47"/>
      <c r="B42" s="49"/>
      <c r="C42" s="47"/>
      <c r="D42" s="56"/>
      <c r="E42" s="57"/>
      <c r="F42" s="57"/>
      <c r="G42" s="58"/>
    </row>
    <row r="43" spans="1:7" ht="16.5" thickBot="1">
      <c r="A43" s="47"/>
      <c r="B43" s="49"/>
      <c r="C43" s="47"/>
      <c r="D43" s="56"/>
      <c r="E43" s="57"/>
      <c r="F43" s="57"/>
      <c r="G43" s="58"/>
    </row>
    <row r="44" spans="1:7" ht="16.5" thickBot="1">
      <c r="A44" s="47"/>
      <c r="B44" s="49"/>
      <c r="C44" s="47"/>
      <c r="D44" s="56"/>
      <c r="E44" s="57"/>
      <c r="F44" s="57"/>
      <c r="G44" s="58"/>
    </row>
    <row r="45" spans="1:7" ht="16.5" thickBot="1">
      <c r="A45" s="47"/>
      <c r="B45" s="49"/>
      <c r="C45" s="47"/>
      <c r="D45" s="56"/>
      <c r="E45" s="57"/>
      <c r="F45" s="57"/>
      <c r="G45" s="58"/>
    </row>
    <row r="46" spans="1:7" ht="16.5" thickBot="1">
      <c r="A46" s="47"/>
      <c r="B46" s="49"/>
      <c r="C46" s="47"/>
      <c r="D46" s="56"/>
      <c r="E46" s="57"/>
      <c r="F46" s="57"/>
      <c r="G46" s="58"/>
    </row>
    <row r="47" spans="1:7" ht="16.5" thickBot="1">
      <c r="A47" s="47"/>
      <c r="B47" s="49"/>
      <c r="C47" s="47"/>
      <c r="D47" s="56"/>
      <c r="E47" s="57"/>
      <c r="F47" s="57"/>
      <c r="G47" s="58"/>
    </row>
    <row r="48" spans="1:7" ht="16.5" thickBot="1">
      <c r="A48" s="47"/>
      <c r="B48" s="49"/>
      <c r="C48" s="47"/>
      <c r="D48" s="56"/>
      <c r="E48" s="57"/>
      <c r="F48" s="57"/>
      <c r="G48" s="58"/>
    </row>
    <row r="49" spans="1:7" ht="16.5" thickBot="1">
      <c r="A49" s="47"/>
      <c r="B49" s="49"/>
      <c r="C49" s="47"/>
      <c r="D49" s="56"/>
      <c r="E49" s="57"/>
      <c r="F49" s="57"/>
      <c r="G49" s="58"/>
    </row>
    <row r="50" spans="1:7" ht="32.25" thickBot="1">
      <c r="A50" s="47" t="s">
        <v>418</v>
      </c>
      <c r="B50" s="49" t="s">
        <v>419</v>
      </c>
      <c r="C50" s="47"/>
      <c r="D50" s="56"/>
      <c r="E50" s="47"/>
      <c r="F50" s="47"/>
      <c r="G50" s="47"/>
    </row>
    <row r="51" spans="1:7" ht="15.75">
      <c r="A51" s="153"/>
      <c r="B51" s="154"/>
      <c r="C51" s="154"/>
      <c r="D51" s="155"/>
      <c r="E51" s="156"/>
      <c r="F51" s="156"/>
      <c r="G51" s="157"/>
    </row>
    <row r="52" spans="1:7" ht="15.75" customHeight="1">
      <c r="A52" s="158" t="s">
        <v>420</v>
      </c>
      <c r="B52" s="159"/>
      <c r="C52" s="159"/>
      <c r="D52" s="160"/>
      <c r="E52" s="161"/>
      <c r="F52" s="161"/>
      <c r="G52" s="162"/>
    </row>
    <row r="53" spans="1:7" ht="16.5" thickBot="1">
      <c r="A53" s="148"/>
      <c r="B53" s="149"/>
      <c r="C53" s="149"/>
      <c r="D53" s="150"/>
      <c r="E53" s="151" t="s">
        <v>372</v>
      </c>
      <c r="F53" s="151"/>
      <c r="G53" s="152"/>
    </row>
  </sheetData>
  <sheetProtection/>
  <mergeCells count="15">
    <mergeCell ref="A53:D53"/>
    <mergeCell ref="E53:G53"/>
    <mergeCell ref="D12:G12"/>
    <mergeCell ref="D26:G26"/>
    <mergeCell ref="D37:G37"/>
    <mergeCell ref="A51:D51"/>
    <mergeCell ref="E51:G51"/>
    <mergeCell ref="A52:D52"/>
    <mergeCell ref="E52:G52"/>
    <mergeCell ref="D5:G5"/>
    <mergeCell ref="A1:G1"/>
    <mergeCell ref="A3:A4"/>
    <mergeCell ref="B3:B4"/>
    <mergeCell ref="C3:C4"/>
    <mergeCell ref="D3:G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3">
      <selection activeCell="A1" sqref="A1:G1"/>
    </sheetView>
  </sheetViews>
  <sheetFormatPr defaultColWidth="8.8515625" defaultRowHeight="15"/>
  <cols>
    <col min="1" max="1" width="8.8515625" style="0" customWidth="1"/>
    <col min="2" max="2" width="44.28125" style="0" customWidth="1"/>
    <col min="3" max="3" width="13.8515625" style="0" customWidth="1"/>
    <col min="4" max="7" width="13.140625" style="0" bestFit="1" customWidth="1"/>
    <col min="8" max="8" width="8.8515625" style="0" customWidth="1"/>
    <col min="9" max="12" width="12.140625" style="0" bestFit="1" customWidth="1"/>
  </cols>
  <sheetData>
    <row r="1" spans="1:7" ht="57.75" customHeight="1">
      <c r="A1" s="142" t="s">
        <v>373</v>
      </c>
      <c r="B1" s="142"/>
      <c r="C1" s="142"/>
      <c r="D1" s="142"/>
      <c r="E1" s="142"/>
      <c r="F1" s="142"/>
      <c r="G1" s="142"/>
    </row>
    <row r="2" ht="15.75" thickBot="1"/>
    <row r="3" spans="1:7" ht="30.75" customHeight="1" thickBot="1">
      <c r="A3" s="143" t="s">
        <v>9</v>
      </c>
      <c r="B3" s="143" t="s">
        <v>175</v>
      </c>
      <c r="C3" s="143" t="s">
        <v>374</v>
      </c>
      <c r="D3" s="145" t="s">
        <v>1</v>
      </c>
      <c r="E3" s="146"/>
      <c r="F3" s="146"/>
      <c r="G3" s="147"/>
    </row>
    <row r="4" spans="1:12" ht="16.5" thickBot="1">
      <c r="A4" s="144"/>
      <c r="B4" s="144"/>
      <c r="C4" s="144"/>
      <c r="D4" s="59">
        <v>2019</v>
      </c>
      <c r="E4" s="45">
        <v>2020</v>
      </c>
      <c r="F4" s="45">
        <v>2021</v>
      </c>
      <c r="G4" s="45">
        <v>2022</v>
      </c>
      <c r="I4" s="59">
        <v>2019</v>
      </c>
      <c r="J4" s="45">
        <v>2020</v>
      </c>
      <c r="K4" s="45">
        <v>2021</v>
      </c>
      <c r="L4" s="45">
        <v>2022</v>
      </c>
    </row>
    <row r="5" spans="1:12" ht="16.5" thickBot="1">
      <c r="A5" s="45" t="s">
        <v>375</v>
      </c>
      <c r="B5" s="46" t="s">
        <v>376</v>
      </c>
      <c r="C5" s="47"/>
      <c r="D5" s="139"/>
      <c r="E5" s="140"/>
      <c r="F5" s="140"/>
      <c r="G5" s="141"/>
      <c r="I5" s="48" t="e">
        <f>SUM(D8:D11)-D6</f>
        <v>#REF!</v>
      </c>
      <c r="J5" s="48" t="e">
        <f>SUM(E8:E11)-E6</f>
        <v>#REF!</v>
      </c>
      <c r="K5" s="48" t="e">
        <f>SUM(F8:F11)-F6</f>
        <v>#REF!</v>
      </c>
      <c r="L5" s="48" t="e">
        <f>SUM(G8:G11)-G6</f>
        <v>#REF!</v>
      </c>
    </row>
    <row r="6" spans="1:7" ht="16.5" thickBot="1">
      <c r="A6" s="47"/>
      <c r="B6" s="49" t="s">
        <v>377</v>
      </c>
      <c r="C6" s="47" t="s">
        <v>378</v>
      </c>
      <c r="D6" s="50">
        <v>3035158</v>
      </c>
      <c r="E6" s="51">
        <v>2485066.2</v>
      </c>
      <c r="F6" s="51">
        <v>1879004.6</v>
      </c>
      <c r="G6" s="51">
        <v>1693611.5</v>
      </c>
    </row>
    <row r="7" spans="1:7" ht="16.5" thickBot="1">
      <c r="A7" s="47"/>
      <c r="B7" s="49" t="s">
        <v>379</v>
      </c>
      <c r="C7" s="47"/>
      <c r="D7" s="56"/>
      <c r="E7" s="47"/>
      <c r="F7" s="47"/>
      <c r="G7" s="47"/>
    </row>
    <row r="8" spans="1:7" ht="48" thickBot="1">
      <c r="A8" s="47" t="s">
        <v>380</v>
      </c>
      <c r="B8" s="49" t="s">
        <v>381</v>
      </c>
      <c r="C8" s="47" t="s">
        <v>378</v>
      </c>
      <c r="D8" s="50" t="e">
        <f>_xlfn.SUMIFS(#REF!,#REF!,"показник затрат, тис. грн",#REF!,1)</f>
        <v>#REF!</v>
      </c>
      <c r="E8" s="50" t="e">
        <f>_xlfn.SUMIFS(#REF!,#REF!,"показник затрат, тис. грн",#REF!,1)</f>
        <v>#REF!</v>
      </c>
      <c r="F8" s="50" t="e">
        <f>_xlfn.SUMIFS(#REF!,#REF!,"показник затрат, тис. грн",#REF!,1)</f>
        <v>#REF!</v>
      </c>
      <c r="G8" s="51" t="e">
        <f>_xlfn.SUMIFS(#REF!,#REF!,"показник затрат, тис. грн",#REF!,1)</f>
        <v>#REF!</v>
      </c>
    </row>
    <row r="9" spans="1:7" ht="48" thickBot="1">
      <c r="A9" s="52" t="s">
        <v>421</v>
      </c>
      <c r="B9" s="49" t="s">
        <v>422</v>
      </c>
      <c r="C9" s="47" t="s">
        <v>378</v>
      </c>
      <c r="D9" s="50" t="e">
        <f>_xlfn.SUMIFS(#REF!,#REF!,"показник затрат, тис. грн",#REF!,2)</f>
        <v>#REF!</v>
      </c>
      <c r="E9" s="50" t="e">
        <f>_xlfn.SUMIFS(#REF!,#REF!,"показник затрат, тис. грн",#REF!,2)</f>
        <v>#REF!</v>
      </c>
      <c r="F9" s="50" t="e">
        <f>_xlfn.SUMIFS(#REF!,#REF!,"показник затрат, тис. грн",#REF!,2)</f>
        <v>#REF!</v>
      </c>
      <c r="G9" s="51" t="e">
        <f>_xlfn.SUMIFS(#REF!,#REF!,"показник затрат, тис. грн",#REF!,2)</f>
        <v>#REF!</v>
      </c>
    </row>
    <row r="10" spans="1:7" ht="111" thickBot="1">
      <c r="A10" s="47" t="s">
        <v>423</v>
      </c>
      <c r="B10" s="49" t="s">
        <v>424</v>
      </c>
      <c r="C10" s="47" t="s">
        <v>378</v>
      </c>
      <c r="D10" s="50" t="e">
        <f>_xlfn.SUMIFS(#REF!,#REF!,"показник затрат, тис. грн",#REF!,3)</f>
        <v>#REF!</v>
      </c>
      <c r="E10" s="50" t="e">
        <f>_xlfn.SUMIFS(#REF!,#REF!,"показник затрат, тис. грн",#REF!,3)</f>
        <v>#REF!</v>
      </c>
      <c r="F10" s="50" t="e">
        <f>_xlfn.SUMIFS(#REF!,#REF!,"показник затрат, тис. грн",#REF!,3)</f>
        <v>#REF!</v>
      </c>
      <c r="G10" s="51" t="e">
        <f>_xlfn.SUMIFS(#REF!,#REF!,"показник затрат, тис. грн",#REF!,3)</f>
        <v>#REF!</v>
      </c>
    </row>
    <row r="11" spans="1:7" ht="32.25" thickBot="1">
      <c r="A11" s="47" t="s">
        <v>425</v>
      </c>
      <c r="B11" s="49" t="s">
        <v>426</v>
      </c>
      <c r="C11" s="47" t="s">
        <v>378</v>
      </c>
      <c r="D11" s="50" t="e">
        <f>_xlfn.SUMIFS(#REF!,#REF!,"показник затрат, тис. грн",#REF!,4)</f>
        <v>#REF!</v>
      </c>
      <c r="E11" s="50" t="e">
        <f>_xlfn.SUMIFS(#REF!,#REF!,"показник затрат, тис. грн",#REF!,4)</f>
        <v>#REF!</v>
      </c>
      <c r="F11" s="50" t="e">
        <f>_xlfn.SUMIFS(#REF!,#REF!,"показник затрат, тис. грн",#REF!,4)</f>
        <v>#REF!</v>
      </c>
      <c r="G11" s="51" t="e">
        <f>_xlfn.SUMIFS(#REF!,#REF!,"показник затрат, тис. грн",#REF!,4)</f>
        <v>#REF!</v>
      </c>
    </row>
    <row r="12" spans="1:7" ht="16.5" thickBot="1">
      <c r="A12" s="45" t="s">
        <v>181</v>
      </c>
      <c r="B12" s="46" t="s">
        <v>382</v>
      </c>
      <c r="C12" s="47"/>
      <c r="D12" s="139"/>
      <c r="E12" s="140"/>
      <c r="F12" s="140"/>
      <c r="G12" s="141"/>
    </row>
    <row r="13" spans="1:7" ht="48" thickBot="1">
      <c r="A13" s="47" t="s">
        <v>383</v>
      </c>
      <c r="B13" s="49" t="s">
        <v>384</v>
      </c>
      <c r="C13" s="47" t="s">
        <v>385</v>
      </c>
      <c r="D13" s="56"/>
      <c r="E13" s="47"/>
      <c r="F13" s="47"/>
      <c r="G13" s="47"/>
    </row>
    <row r="14" spans="1:7" ht="32.25" thickBot="1">
      <c r="A14" s="47" t="s">
        <v>386</v>
      </c>
      <c r="B14" s="49" t="s">
        <v>427</v>
      </c>
      <c r="C14" s="47" t="s">
        <v>385</v>
      </c>
      <c r="D14" s="56"/>
      <c r="E14" s="47"/>
      <c r="F14" s="47"/>
      <c r="G14" s="47"/>
    </row>
    <row r="15" spans="1:7" ht="16.5" thickBot="1">
      <c r="A15" s="47" t="s">
        <v>388</v>
      </c>
      <c r="B15" s="49" t="s">
        <v>428</v>
      </c>
      <c r="C15" s="47" t="s">
        <v>385</v>
      </c>
      <c r="D15" s="56"/>
      <c r="E15" s="47"/>
      <c r="F15" s="47"/>
      <c r="G15" s="47"/>
    </row>
    <row r="16" spans="1:14" ht="32.25" thickBot="1">
      <c r="A16" s="47" t="s">
        <v>390</v>
      </c>
      <c r="B16" s="49" t="s">
        <v>429</v>
      </c>
      <c r="C16" s="47" t="s">
        <v>385</v>
      </c>
      <c r="D16" s="56"/>
      <c r="E16" s="47"/>
      <c r="F16" s="47"/>
      <c r="G16" s="47"/>
      <c r="K16" s="44"/>
      <c r="L16" s="44"/>
      <c r="M16" s="44"/>
      <c r="N16" s="44"/>
    </row>
    <row r="17" spans="1:7" ht="32.25" thickBot="1">
      <c r="A17" s="47" t="s">
        <v>392</v>
      </c>
      <c r="B17" s="49" t="s">
        <v>430</v>
      </c>
      <c r="C17" s="47" t="s">
        <v>385</v>
      </c>
      <c r="D17" s="56"/>
      <c r="E17" s="47"/>
      <c r="F17" s="47"/>
      <c r="G17" s="47"/>
    </row>
    <row r="18" spans="1:7" ht="48" thickBot="1">
      <c r="A18" s="47" t="s">
        <v>394</v>
      </c>
      <c r="B18" s="49" t="s">
        <v>431</v>
      </c>
      <c r="C18" s="47" t="s">
        <v>385</v>
      </c>
      <c r="D18" s="56"/>
      <c r="E18" s="47"/>
      <c r="F18" s="47"/>
      <c r="G18" s="47"/>
    </row>
    <row r="19" spans="1:7" ht="32.25" thickBot="1">
      <c r="A19" s="47" t="s">
        <v>432</v>
      </c>
      <c r="B19" s="49" t="s">
        <v>433</v>
      </c>
      <c r="C19" s="47" t="s">
        <v>385</v>
      </c>
      <c r="D19" s="56"/>
      <c r="E19" s="47"/>
      <c r="F19" s="47"/>
      <c r="G19" s="47"/>
    </row>
    <row r="20" spans="1:7" ht="16.5" thickBot="1">
      <c r="A20" s="47" t="s">
        <v>434</v>
      </c>
      <c r="B20" s="49" t="s">
        <v>435</v>
      </c>
      <c r="C20" s="47" t="s">
        <v>385</v>
      </c>
      <c r="D20" s="56"/>
      <c r="E20" s="47"/>
      <c r="F20" s="47"/>
      <c r="G20" s="47"/>
    </row>
    <row r="21" spans="1:7" ht="32.25" thickBot="1">
      <c r="A21" s="47" t="s">
        <v>436</v>
      </c>
      <c r="B21" s="49" t="s">
        <v>437</v>
      </c>
      <c r="C21" s="47" t="s">
        <v>385</v>
      </c>
      <c r="D21" s="56"/>
      <c r="E21" s="47"/>
      <c r="F21" s="47"/>
      <c r="G21" s="47"/>
    </row>
    <row r="22" spans="1:7" ht="16.5" thickBot="1">
      <c r="A22" s="47" t="s">
        <v>438</v>
      </c>
      <c r="B22" s="49" t="s">
        <v>439</v>
      </c>
      <c r="C22" s="47" t="s">
        <v>385</v>
      </c>
      <c r="D22" s="56"/>
      <c r="E22" s="47"/>
      <c r="F22" s="47"/>
      <c r="G22" s="47"/>
    </row>
    <row r="23" spans="1:7" ht="32.25" thickBot="1">
      <c r="A23" s="47" t="s">
        <v>440</v>
      </c>
      <c r="B23" s="49" t="s">
        <v>441</v>
      </c>
      <c r="C23" s="47" t="s">
        <v>385</v>
      </c>
      <c r="D23" s="56"/>
      <c r="E23" s="47"/>
      <c r="F23" s="47"/>
      <c r="G23" s="47"/>
    </row>
    <row r="24" spans="1:7" ht="32.25" thickBot="1">
      <c r="A24" s="47" t="s">
        <v>442</v>
      </c>
      <c r="B24" s="49" t="s">
        <v>443</v>
      </c>
      <c r="C24" s="47" t="s">
        <v>385</v>
      </c>
      <c r="D24" s="56"/>
      <c r="E24" s="47"/>
      <c r="F24" s="47"/>
      <c r="G24" s="47"/>
    </row>
    <row r="25" spans="1:7" ht="48" thickBot="1">
      <c r="A25" s="47" t="s">
        <v>444</v>
      </c>
      <c r="B25" s="49" t="s">
        <v>445</v>
      </c>
      <c r="C25" s="47" t="s">
        <v>385</v>
      </c>
      <c r="D25" s="56"/>
      <c r="E25" s="47"/>
      <c r="F25" s="47"/>
      <c r="G25" s="47"/>
    </row>
    <row r="26" spans="1:7" ht="16.5" thickBot="1">
      <c r="A26" s="45" t="s">
        <v>186</v>
      </c>
      <c r="B26" s="46" t="s">
        <v>396</v>
      </c>
      <c r="C26" s="47"/>
      <c r="D26" s="139"/>
      <c r="E26" s="140"/>
      <c r="F26" s="140"/>
      <c r="G26" s="141"/>
    </row>
    <row r="27" spans="1:7" ht="63.75" thickBot="1">
      <c r="A27" s="47" t="s">
        <v>397</v>
      </c>
      <c r="B27" s="49" t="s">
        <v>398</v>
      </c>
      <c r="C27" s="56" t="s">
        <v>378</v>
      </c>
      <c r="D27" s="47"/>
      <c r="E27" s="47"/>
      <c r="F27" s="47"/>
      <c r="G27" s="47"/>
    </row>
    <row r="28" spans="1:7" ht="48" thickBot="1">
      <c r="A28" s="47" t="s">
        <v>399</v>
      </c>
      <c r="B28" s="49" t="s">
        <v>400</v>
      </c>
      <c r="C28" s="56" t="s">
        <v>378</v>
      </c>
      <c r="D28" s="47"/>
      <c r="E28" s="47"/>
      <c r="F28" s="47"/>
      <c r="G28" s="47"/>
    </row>
    <row r="29" spans="1:7" ht="63.75" thickBot="1">
      <c r="A29" s="52" t="s">
        <v>401</v>
      </c>
      <c r="B29" s="49" t="s">
        <v>402</v>
      </c>
      <c r="C29" s="56" t="s">
        <v>378</v>
      </c>
      <c r="D29" s="47"/>
      <c r="E29" s="47"/>
      <c r="F29" s="47"/>
      <c r="G29" s="47"/>
    </row>
    <row r="30" spans="1:7" ht="63.75" thickBot="1">
      <c r="A30" s="47" t="s">
        <v>403</v>
      </c>
      <c r="B30" s="49" t="s">
        <v>404</v>
      </c>
      <c r="C30" s="56" t="s">
        <v>378</v>
      </c>
      <c r="D30" s="47"/>
      <c r="E30" s="47"/>
      <c r="F30" s="47"/>
      <c r="G30" s="47"/>
    </row>
    <row r="31" spans="1:7" ht="63.75" thickBot="1">
      <c r="A31" s="47" t="s">
        <v>405</v>
      </c>
      <c r="B31" s="49" t="s">
        <v>406</v>
      </c>
      <c r="C31" s="56" t="s">
        <v>378</v>
      </c>
      <c r="D31" s="47"/>
      <c r="E31" s="47"/>
      <c r="F31" s="47"/>
      <c r="G31" s="47"/>
    </row>
    <row r="32" spans="1:7" ht="48" thickBot="1">
      <c r="A32" s="47" t="s">
        <v>407</v>
      </c>
      <c r="B32" s="49" t="s">
        <v>408</v>
      </c>
      <c r="C32" s="56" t="s">
        <v>378</v>
      </c>
      <c r="D32" s="47"/>
      <c r="E32" s="47"/>
      <c r="F32" s="47"/>
      <c r="G32" s="47"/>
    </row>
    <row r="33" spans="1:7" ht="48" thickBot="1">
      <c r="A33" s="47" t="s">
        <v>409</v>
      </c>
      <c r="B33" s="49" t="s">
        <v>410</v>
      </c>
      <c r="C33" s="56" t="s">
        <v>378</v>
      </c>
      <c r="D33" s="47"/>
      <c r="E33" s="47"/>
      <c r="F33" s="47"/>
      <c r="G33" s="47"/>
    </row>
    <row r="34" spans="1:7" ht="32.25" thickBot="1">
      <c r="A34" s="47" t="s">
        <v>411</v>
      </c>
      <c r="B34" s="49" t="s">
        <v>412</v>
      </c>
      <c r="C34" s="56" t="s">
        <v>378</v>
      </c>
      <c r="D34" s="47"/>
      <c r="E34" s="47"/>
      <c r="F34" s="47"/>
      <c r="G34" s="47"/>
    </row>
    <row r="35" spans="1:7" ht="48" thickBot="1">
      <c r="A35" s="47" t="s">
        <v>413</v>
      </c>
      <c r="B35" s="49" t="s">
        <v>414</v>
      </c>
      <c r="C35" s="56" t="s">
        <v>378</v>
      </c>
      <c r="D35" s="47"/>
      <c r="E35" s="47"/>
      <c r="F35" s="47"/>
      <c r="G35" s="47"/>
    </row>
    <row r="36" spans="1:7" ht="63.75" thickBot="1">
      <c r="A36" s="47" t="s">
        <v>415</v>
      </c>
      <c r="B36" s="49" t="s">
        <v>416</v>
      </c>
      <c r="C36" s="56" t="s">
        <v>378</v>
      </c>
      <c r="D36" s="47"/>
      <c r="E36" s="47"/>
      <c r="F36" s="47"/>
      <c r="G36" s="47"/>
    </row>
    <row r="37" spans="1:7" ht="16.5" thickBot="1">
      <c r="A37" s="45" t="s">
        <v>195</v>
      </c>
      <c r="B37" s="46" t="s">
        <v>417</v>
      </c>
      <c r="C37" s="47"/>
      <c r="D37" s="139"/>
      <c r="E37" s="140"/>
      <c r="F37" s="140"/>
      <c r="G37" s="141"/>
    </row>
    <row r="38" spans="1:7" ht="16.5" thickBot="1">
      <c r="A38" s="47"/>
      <c r="B38" s="49"/>
      <c r="C38" s="47"/>
      <c r="D38" s="56"/>
      <c r="E38" s="57"/>
      <c r="F38" s="57"/>
      <c r="G38" s="58"/>
    </row>
    <row r="39" spans="1:7" ht="16.5" thickBot="1">
      <c r="A39" s="47"/>
      <c r="B39" s="49"/>
      <c r="C39" s="47"/>
      <c r="D39" s="56"/>
      <c r="E39" s="57"/>
      <c r="F39" s="57"/>
      <c r="G39" s="58"/>
    </row>
    <row r="40" spans="1:7" ht="16.5" thickBot="1">
      <c r="A40" s="47"/>
      <c r="B40" s="49"/>
      <c r="C40" s="47"/>
      <c r="D40" s="56"/>
      <c r="E40" s="57"/>
      <c r="F40" s="57"/>
      <c r="G40" s="58"/>
    </row>
    <row r="41" spans="1:7" ht="16.5" thickBot="1">
      <c r="A41" s="47"/>
      <c r="B41" s="49"/>
      <c r="C41" s="47"/>
      <c r="D41" s="56"/>
      <c r="E41" s="57"/>
      <c r="F41" s="57"/>
      <c r="G41" s="58"/>
    </row>
    <row r="42" spans="1:7" ht="16.5" thickBot="1">
      <c r="A42" s="47"/>
      <c r="B42" s="49"/>
      <c r="C42" s="47"/>
      <c r="D42" s="56"/>
      <c r="E42" s="57"/>
      <c r="F42" s="57"/>
      <c r="G42" s="58"/>
    </row>
    <row r="43" spans="1:7" ht="16.5" thickBot="1">
      <c r="A43" s="47"/>
      <c r="B43" s="49"/>
      <c r="C43" s="47"/>
      <c r="D43" s="56"/>
      <c r="E43" s="57"/>
      <c r="F43" s="57"/>
      <c r="G43" s="58"/>
    </row>
    <row r="44" spans="1:7" ht="16.5" thickBot="1">
      <c r="A44" s="47"/>
      <c r="B44" s="49"/>
      <c r="C44" s="47"/>
      <c r="D44" s="56"/>
      <c r="E44" s="57"/>
      <c r="F44" s="57"/>
      <c r="G44" s="58"/>
    </row>
    <row r="45" spans="1:7" ht="16.5" thickBot="1">
      <c r="A45" s="47"/>
      <c r="B45" s="49"/>
      <c r="C45" s="47"/>
      <c r="D45" s="56"/>
      <c r="E45" s="57"/>
      <c r="F45" s="57"/>
      <c r="G45" s="58"/>
    </row>
    <row r="46" spans="1:7" ht="16.5" thickBot="1">
      <c r="A46" s="47"/>
      <c r="B46" s="49"/>
      <c r="C46" s="47"/>
      <c r="D46" s="56"/>
      <c r="E46" s="57"/>
      <c r="F46" s="57"/>
      <c r="G46" s="58"/>
    </row>
    <row r="47" spans="1:7" ht="16.5" thickBot="1">
      <c r="A47" s="47"/>
      <c r="B47" s="49"/>
      <c r="C47" s="47"/>
      <c r="D47" s="56"/>
      <c r="E47" s="57"/>
      <c r="F47" s="57"/>
      <c r="G47" s="58"/>
    </row>
    <row r="48" spans="1:7" ht="16.5" thickBot="1">
      <c r="A48" s="47"/>
      <c r="B48" s="49"/>
      <c r="C48" s="47"/>
      <c r="D48" s="56"/>
      <c r="E48" s="57"/>
      <c r="F48" s="57"/>
      <c r="G48" s="58"/>
    </row>
    <row r="49" spans="1:7" ht="16.5" thickBot="1">
      <c r="A49" s="47"/>
      <c r="B49" s="49"/>
      <c r="C49" s="47"/>
      <c r="D49" s="56"/>
      <c r="E49" s="57"/>
      <c r="F49" s="57"/>
      <c r="G49" s="58"/>
    </row>
    <row r="50" spans="1:7" ht="32.25" thickBot="1">
      <c r="A50" s="47" t="s">
        <v>418</v>
      </c>
      <c r="B50" s="49" t="s">
        <v>419</v>
      </c>
      <c r="C50" s="47"/>
      <c r="D50" s="56"/>
      <c r="E50" s="47"/>
      <c r="F50" s="47"/>
      <c r="G50" s="47"/>
    </row>
    <row r="51" spans="1:7" ht="15.75">
      <c r="A51" s="153"/>
      <c r="B51" s="154"/>
      <c r="C51" s="154"/>
      <c r="D51" s="155"/>
      <c r="E51" s="156"/>
      <c r="F51" s="156"/>
      <c r="G51" s="157"/>
    </row>
    <row r="52" spans="1:7" ht="15.75" customHeight="1">
      <c r="A52" s="158" t="s">
        <v>420</v>
      </c>
      <c r="B52" s="159"/>
      <c r="C52" s="159"/>
      <c r="D52" s="160"/>
      <c r="E52" s="161"/>
      <c r="F52" s="161"/>
      <c r="G52" s="162"/>
    </row>
    <row r="53" spans="1:7" ht="16.5" thickBot="1">
      <c r="A53" s="148"/>
      <c r="B53" s="149"/>
      <c r="C53" s="149"/>
      <c r="D53" s="150"/>
      <c r="E53" s="151" t="s">
        <v>372</v>
      </c>
      <c r="F53" s="151"/>
      <c r="G53" s="152"/>
    </row>
  </sheetData>
  <sheetProtection/>
  <mergeCells count="15">
    <mergeCell ref="A53:D53"/>
    <mergeCell ref="E53:G53"/>
    <mergeCell ref="D12:G12"/>
    <mergeCell ref="D26:G26"/>
    <mergeCell ref="D37:G37"/>
    <mergeCell ref="A51:D51"/>
    <mergeCell ref="E51:G51"/>
    <mergeCell ref="A52:D52"/>
    <mergeCell ref="E52:G52"/>
    <mergeCell ref="D5:G5"/>
    <mergeCell ref="A1:G1"/>
    <mergeCell ref="A3:A4"/>
    <mergeCell ref="B3:B4"/>
    <mergeCell ref="C3:C4"/>
    <mergeCell ref="D3:G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59"/>
  <sheetViews>
    <sheetView zoomScalePageLayoutView="0" workbookViewId="0" topLeftCell="A1">
      <selection activeCell="A1" sqref="A1:G1"/>
    </sheetView>
  </sheetViews>
  <sheetFormatPr defaultColWidth="8.8515625" defaultRowHeight="15"/>
  <cols>
    <col min="1" max="1" width="8.8515625" style="0" customWidth="1"/>
    <col min="2" max="2" width="44.28125" style="0" customWidth="1"/>
    <col min="3" max="3" width="13.8515625" style="0" customWidth="1"/>
    <col min="4" max="7" width="13.140625" style="0" bestFit="1" customWidth="1"/>
    <col min="8" max="8" width="8.8515625" style="0" customWidth="1"/>
    <col min="9" max="9" width="11.421875" style="0" bestFit="1" customWidth="1"/>
  </cols>
  <sheetData>
    <row r="1" spans="1:7" ht="57.75" customHeight="1">
      <c r="A1" s="142" t="s">
        <v>373</v>
      </c>
      <c r="B1" s="142"/>
      <c r="C1" s="142"/>
      <c r="D1" s="142"/>
      <c r="E1" s="142"/>
      <c r="F1" s="142"/>
      <c r="G1" s="142"/>
    </row>
    <row r="2" ht="15.75" thickBot="1"/>
    <row r="3" spans="1:7" ht="30.75" customHeight="1" thickBot="1">
      <c r="A3" s="143" t="s">
        <v>9</v>
      </c>
      <c r="B3" s="143" t="s">
        <v>175</v>
      </c>
      <c r="C3" s="143" t="s">
        <v>374</v>
      </c>
      <c r="D3" s="145" t="s">
        <v>1</v>
      </c>
      <c r="E3" s="146"/>
      <c r="F3" s="146"/>
      <c r="G3" s="147"/>
    </row>
    <row r="4" spans="1:12" ht="16.5" thickBot="1">
      <c r="A4" s="144"/>
      <c r="B4" s="144"/>
      <c r="C4" s="144"/>
      <c r="D4" s="59">
        <v>2019</v>
      </c>
      <c r="E4" s="45">
        <v>2020</v>
      </c>
      <c r="F4" s="45">
        <v>2021</v>
      </c>
      <c r="G4" s="45">
        <v>2022</v>
      </c>
      <c r="I4" s="59">
        <v>2019</v>
      </c>
      <c r="J4" s="45">
        <v>2020</v>
      </c>
      <c r="K4" s="45">
        <v>2021</v>
      </c>
      <c r="L4" s="45">
        <v>2022</v>
      </c>
    </row>
    <row r="5" spans="1:12" ht="16.5" thickBot="1">
      <c r="A5" s="45" t="s">
        <v>375</v>
      </c>
      <c r="B5" s="46" t="s">
        <v>376</v>
      </c>
      <c r="C5" s="47"/>
      <c r="D5" s="139"/>
      <c r="E5" s="140"/>
      <c r="F5" s="140"/>
      <c r="G5" s="141"/>
      <c r="I5" s="48">
        <f>SUM(D8:D17)-D6</f>
        <v>0</v>
      </c>
      <c r="J5" s="48">
        <f>SUM(E8:E17)-E6</f>
        <v>0</v>
      </c>
      <c r="K5" s="48">
        <f>SUM(F8:F17)-F6</f>
        <v>0</v>
      </c>
      <c r="L5" s="48">
        <f>SUM(G8:G17)-G6</f>
        <v>0</v>
      </c>
    </row>
    <row r="6" spans="1:7" ht="16.5" thickBot="1">
      <c r="A6" s="47"/>
      <c r="B6" s="49" t="s">
        <v>377</v>
      </c>
      <c r="C6" s="47" t="s">
        <v>378</v>
      </c>
      <c r="D6" s="50"/>
      <c r="E6" s="51"/>
      <c r="F6" s="51"/>
      <c r="G6" s="51"/>
    </row>
    <row r="7" spans="1:7" ht="16.5" thickBot="1">
      <c r="A7" s="47"/>
      <c r="B7" s="49" t="s">
        <v>379</v>
      </c>
      <c r="C7" s="47"/>
      <c r="D7" s="56"/>
      <c r="E7" s="47"/>
      <c r="F7" s="47"/>
      <c r="G7" s="47"/>
    </row>
    <row r="8" spans="1:7" ht="48" thickBot="1">
      <c r="A8" s="47" t="s">
        <v>380</v>
      </c>
      <c r="B8" s="49" t="s">
        <v>381</v>
      </c>
      <c r="C8" s="47" t="s">
        <v>378</v>
      </c>
      <c r="D8" s="50"/>
      <c r="E8" s="50"/>
      <c r="F8" s="50"/>
      <c r="G8" s="51"/>
    </row>
    <row r="9" spans="1:7" ht="48" thickBot="1">
      <c r="A9" s="52" t="s">
        <v>421</v>
      </c>
      <c r="B9" s="49" t="s">
        <v>446</v>
      </c>
      <c r="C9" s="47" t="s">
        <v>378</v>
      </c>
      <c r="D9" s="50"/>
      <c r="E9" s="50"/>
      <c r="F9" s="50"/>
      <c r="G9" s="51"/>
    </row>
    <row r="10" spans="1:7" ht="63.75" thickBot="1">
      <c r="A10" s="47" t="s">
        <v>423</v>
      </c>
      <c r="B10" s="49" t="s">
        <v>447</v>
      </c>
      <c r="C10" s="47" t="s">
        <v>378</v>
      </c>
      <c r="D10" s="50"/>
      <c r="E10" s="50"/>
      <c r="F10" s="50"/>
      <c r="G10" s="51"/>
    </row>
    <row r="11" spans="1:7" ht="63.75" thickBot="1">
      <c r="A11" s="47" t="s">
        <v>425</v>
      </c>
      <c r="B11" s="49" t="s">
        <v>448</v>
      </c>
      <c r="C11" s="47" t="s">
        <v>378</v>
      </c>
      <c r="D11" s="50"/>
      <c r="E11" s="50"/>
      <c r="F11" s="50"/>
      <c r="G11" s="51"/>
    </row>
    <row r="12" spans="1:7" ht="63.75" thickBot="1">
      <c r="A12" s="47" t="s">
        <v>449</v>
      </c>
      <c r="B12" s="49" t="s">
        <v>450</v>
      </c>
      <c r="C12" s="47" t="s">
        <v>378</v>
      </c>
      <c r="D12" s="50"/>
      <c r="E12" s="50"/>
      <c r="F12" s="50"/>
      <c r="G12" s="51"/>
    </row>
    <row r="13" spans="1:7" ht="48" thickBot="1">
      <c r="A13" s="47" t="s">
        <v>451</v>
      </c>
      <c r="B13" s="49" t="s">
        <v>452</v>
      </c>
      <c r="C13" s="47" t="s">
        <v>378</v>
      </c>
      <c r="D13" s="50"/>
      <c r="E13" s="50"/>
      <c r="F13" s="50"/>
      <c r="G13" s="51"/>
    </row>
    <row r="14" spans="1:7" ht="32.25" thickBot="1">
      <c r="A14" s="47" t="s">
        <v>453</v>
      </c>
      <c r="B14" s="49" t="s">
        <v>454</v>
      </c>
      <c r="C14" s="47" t="s">
        <v>378</v>
      </c>
      <c r="D14" s="50"/>
      <c r="E14" s="50"/>
      <c r="F14" s="50"/>
      <c r="G14" s="51"/>
    </row>
    <row r="15" spans="1:7" ht="32.25" thickBot="1">
      <c r="A15" s="47" t="s">
        <v>455</v>
      </c>
      <c r="B15" s="49" t="s">
        <v>456</v>
      </c>
      <c r="C15" s="47" t="s">
        <v>378</v>
      </c>
      <c r="D15" s="50"/>
      <c r="E15" s="50"/>
      <c r="F15" s="50"/>
      <c r="G15" s="51"/>
    </row>
    <row r="16" spans="1:7" ht="48" thickBot="1">
      <c r="A16" s="47" t="s">
        <v>457</v>
      </c>
      <c r="B16" s="49" t="s">
        <v>458</v>
      </c>
      <c r="C16" s="47" t="s">
        <v>378</v>
      </c>
      <c r="D16" s="50"/>
      <c r="E16" s="50"/>
      <c r="F16" s="50"/>
      <c r="G16" s="51"/>
    </row>
    <row r="17" spans="1:7" ht="63.75" thickBot="1">
      <c r="A17" s="47" t="s">
        <v>459</v>
      </c>
      <c r="B17" s="49" t="s">
        <v>460</v>
      </c>
      <c r="C17" s="47" t="s">
        <v>378</v>
      </c>
      <c r="D17" s="50"/>
      <c r="E17" s="50"/>
      <c r="F17" s="50"/>
      <c r="G17" s="51"/>
    </row>
    <row r="18" spans="1:7" ht="16.5" thickBot="1">
      <c r="A18" s="45" t="s">
        <v>181</v>
      </c>
      <c r="B18" s="46" t="s">
        <v>382</v>
      </c>
      <c r="C18" s="47"/>
      <c r="D18" s="139"/>
      <c r="E18" s="140"/>
      <c r="F18" s="140"/>
      <c r="G18" s="141"/>
    </row>
    <row r="19" spans="1:7" ht="63.75" thickBot="1">
      <c r="A19" s="47" t="s">
        <v>383</v>
      </c>
      <c r="B19" s="49" t="s">
        <v>461</v>
      </c>
      <c r="C19" s="47" t="s">
        <v>385</v>
      </c>
      <c r="D19" s="56"/>
      <c r="E19" s="47"/>
      <c r="F19" s="47"/>
      <c r="G19" s="47"/>
    </row>
    <row r="20" spans="1:7" ht="32.25" thickBot="1">
      <c r="A20" s="47" t="s">
        <v>386</v>
      </c>
      <c r="B20" s="49" t="s">
        <v>427</v>
      </c>
      <c r="C20" s="47" t="s">
        <v>385</v>
      </c>
      <c r="D20" s="56"/>
      <c r="E20" s="47"/>
      <c r="F20" s="47"/>
      <c r="G20" s="47"/>
    </row>
    <row r="21" spans="1:7" ht="16.5" thickBot="1">
      <c r="A21" s="47" t="s">
        <v>388</v>
      </c>
      <c r="B21" s="49" t="s">
        <v>428</v>
      </c>
      <c r="C21" s="47" t="s">
        <v>385</v>
      </c>
      <c r="D21" s="56"/>
      <c r="E21" s="47"/>
      <c r="F21" s="47"/>
      <c r="G21" s="47"/>
    </row>
    <row r="22" spans="1:14" ht="32.25" thickBot="1">
      <c r="A22" s="47" t="s">
        <v>390</v>
      </c>
      <c r="B22" s="49" t="s">
        <v>429</v>
      </c>
      <c r="C22" s="47" t="s">
        <v>385</v>
      </c>
      <c r="D22" s="56"/>
      <c r="E22" s="47"/>
      <c r="F22" s="47"/>
      <c r="G22" s="47"/>
      <c r="K22" s="44"/>
      <c r="L22" s="44"/>
      <c r="M22" s="44"/>
      <c r="N22" s="44"/>
    </row>
    <row r="23" spans="1:7" ht="32.25" thickBot="1">
      <c r="A23" s="47" t="s">
        <v>392</v>
      </c>
      <c r="B23" s="49" t="s">
        <v>430</v>
      </c>
      <c r="C23" s="47" t="s">
        <v>385</v>
      </c>
      <c r="D23" s="56"/>
      <c r="E23" s="47"/>
      <c r="F23" s="47"/>
      <c r="G23" s="47"/>
    </row>
    <row r="24" spans="1:7" ht="48" thickBot="1">
      <c r="A24" s="47" t="s">
        <v>394</v>
      </c>
      <c r="B24" s="49" t="s">
        <v>431</v>
      </c>
      <c r="C24" s="47" t="s">
        <v>385</v>
      </c>
      <c r="D24" s="56"/>
      <c r="E24" s="47"/>
      <c r="F24" s="47"/>
      <c r="G24" s="47"/>
    </row>
    <row r="25" spans="1:7" ht="32.25" thickBot="1">
      <c r="A25" s="47" t="s">
        <v>432</v>
      </c>
      <c r="B25" s="49" t="s">
        <v>433</v>
      </c>
      <c r="C25" s="47" t="s">
        <v>385</v>
      </c>
      <c r="D25" s="56"/>
      <c r="E25" s="47"/>
      <c r="F25" s="47"/>
      <c r="G25" s="47"/>
    </row>
    <row r="26" spans="1:7" ht="16.5" thickBot="1">
      <c r="A26" s="47" t="s">
        <v>434</v>
      </c>
      <c r="B26" s="49" t="s">
        <v>435</v>
      </c>
      <c r="C26" s="47" t="s">
        <v>385</v>
      </c>
      <c r="D26" s="56"/>
      <c r="E26" s="47"/>
      <c r="F26" s="47"/>
      <c r="G26" s="47"/>
    </row>
    <row r="27" spans="1:7" ht="32.25" thickBot="1">
      <c r="A27" s="47" t="s">
        <v>436</v>
      </c>
      <c r="B27" s="49" t="s">
        <v>437</v>
      </c>
      <c r="C27" s="47" t="s">
        <v>385</v>
      </c>
      <c r="D27" s="56"/>
      <c r="E27" s="47"/>
      <c r="F27" s="47"/>
      <c r="G27" s="47"/>
    </row>
    <row r="28" spans="1:7" ht="16.5" thickBot="1">
      <c r="A28" s="47" t="s">
        <v>438</v>
      </c>
      <c r="B28" s="49" t="s">
        <v>439</v>
      </c>
      <c r="C28" s="47" t="s">
        <v>385</v>
      </c>
      <c r="D28" s="56"/>
      <c r="E28" s="47"/>
      <c r="F28" s="47"/>
      <c r="G28" s="47"/>
    </row>
    <row r="29" spans="1:7" ht="32.25" thickBot="1">
      <c r="A29" s="47" t="s">
        <v>440</v>
      </c>
      <c r="B29" s="49" t="s">
        <v>441</v>
      </c>
      <c r="C29" s="47" t="s">
        <v>385</v>
      </c>
      <c r="D29" s="56"/>
      <c r="E29" s="47"/>
      <c r="F29" s="47"/>
      <c r="G29" s="47"/>
    </row>
    <row r="30" spans="1:7" ht="32.25" thickBot="1">
      <c r="A30" s="47" t="s">
        <v>442</v>
      </c>
      <c r="B30" s="49" t="s">
        <v>443</v>
      </c>
      <c r="C30" s="47" t="s">
        <v>385</v>
      </c>
      <c r="D30" s="56"/>
      <c r="E30" s="47"/>
      <c r="F30" s="47"/>
      <c r="G30" s="47"/>
    </row>
    <row r="31" spans="1:7" ht="48" thickBot="1">
      <c r="A31" s="47" t="s">
        <v>444</v>
      </c>
      <c r="B31" s="49" t="s">
        <v>445</v>
      </c>
      <c r="C31" s="47" t="s">
        <v>385</v>
      </c>
      <c r="D31" s="56"/>
      <c r="E31" s="47"/>
      <c r="F31" s="47"/>
      <c r="G31" s="47"/>
    </row>
    <row r="32" spans="1:7" ht="16.5" thickBot="1">
      <c r="A32" s="45" t="s">
        <v>186</v>
      </c>
      <c r="B32" s="46" t="s">
        <v>396</v>
      </c>
      <c r="C32" s="47"/>
      <c r="D32" s="139"/>
      <c r="E32" s="140"/>
      <c r="F32" s="140"/>
      <c r="G32" s="141"/>
    </row>
    <row r="33" spans="1:7" ht="63.75" thickBot="1">
      <c r="A33" s="47" t="s">
        <v>397</v>
      </c>
      <c r="B33" s="49" t="s">
        <v>398</v>
      </c>
      <c r="C33" s="56" t="s">
        <v>378</v>
      </c>
      <c r="D33" s="47"/>
      <c r="E33" s="47"/>
      <c r="F33" s="47"/>
      <c r="G33" s="47"/>
    </row>
    <row r="34" spans="1:7" ht="48" thickBot="1">
      <c r="A34" s="47" t="s">
        <v>399</v>
      </c>
      <c r="B34" s="49" t="s">
        <v>400</v>
      </c>
      <c r="C34" s="56" t="s">
        <v>378</v>
      </c>
      <c r="D34" s="47"/>
      <c r="E34" s="47"/>
      <c r="F34" s="47"/>
      <c r="G34" s="47"/>
    </row>
    <row r="35" spans="1:7" ht="63.75" thickBot="1">
      <c r="A35" s="52" t="s">
        <v>401</v>
      </c>
      <c r="B35" s="49" t="s">
        <v>402</v>
      </c>
      <c r="C35" s="56" t="s">
        <v>378</v>
      </c>
      <c r="D35" s="47"/>
      <c r="E35" s="47"/>
      <c r="F35" s="47"/>
      <c r="G35" s="47"/>
    </row>
    <row r="36" spans="1:7" ht="63.75" thickBot="1">
      <c r="A36" s="47" t="s">
        <v>403</v>
      </c>
      <c r="B36" s="49" t="s">
        <v>404</v>
      </c>
      <c r="C36" s="56" t="s">
        <v>378</v>
      </c>
      <c r="D36" s="47"/>
      <c r="E36" s="47"/>
      <c r="F36" s="47"/>
      <c r="G36" s="47"/>
    </row>
    <row r="37" spans="1:7" ht="63.75" thickBot="1">
      <c r="A37" s="47" t="s">
        <v>405</v>
      </c>
      <c r="B37" s="49" t="s">
        <v>406</v>
      </c>
      <c r="C37" s="56" t="s">
        <v>378</v>
      </c>
      <c r="D37" s="47"/>
      <c r="E37" s="47"/>
      <c r="F37" s="47"/>
      <c r="G37" s="47"/>
    </row>
    <row r="38" spans="1:7" ht="48" thickBot="1">
      <c r="A38" s="47" t="s">
        <v>407</v>
      </c>
      <c r="B38" s="49" t="s">
        <v>408</v>
      </c>
      <c r="C38" s="56" t="s">
        <v>378</v>
      </c>
      <c r="D38" s="47"/>
      <c r="E38" s="47"/>
      <c r="F38" s="47"/>
      <c r="G38" s="47"/>
    </row>
    <row r="39" spans="1:7" ht="48" thickBot="1">
      <c r="A39" s="47" t="s">
        <v>409</v>
      </c>
      <c r="B39" s="49" t="s">
        <v>410</v>
      </c>
      <c r="C39" s="56" t="s">
        <v>378</v>
      </c>
      <c r="D39" s="47"/>
      <c r="E39" s="47"/>
      <c r="F39" s="47"/>
      <c r="G39" s="47"/>
    </row>
    <row r="40" spans="1:7" ht="32.25" thickBot="1">
      <c r="A40" s="47" t="s">
        <v>411</v>
      </c>
      <c r="B40" s="49" t="s">
        <v>412</v>
      </c>
      <c r="C40" s="56" t="s">
        <v>378</v>
      </c>
      <c r="D40" s="47"/>
      <c r="E40" s="47"/>
      <c r="F40" s="47"/>
      <c r="G40" s="47"/>
    </row>
    <row r="41" spans="1:7" ht="48" thickBot="1">
      <c r="A41" s="47" t="s">
        <v>413</v>
      </c>
      <c r="B41" s="49" t="s">
        <v>414</v>
      </c>
      <c r="C41" s="56" t="s">
        <v>378</v>
      </c>
      <c r="D41" s="47"/>
      <c r="E41" s="47"/>
      <c r="F41" s="47"/>
      <c r="G41" s="47"/>
    </row>
    <row r="42" spans="1:7" ht="63.75" thickBot="1">
      <c r="A42" s="47" t="s">
        <v>415</v>
      </c>
      <c r="B42" s="49" t="s">
        <v>416</v>
      </c>
      <c r="C42" s="56" t="s">
        <v>378</v>
      </c>
      <c r="D42" s="47"/>
      <c r="E42" s="47"/>
      <c r="F42" s="47"/>
      <c r="G42" s="47"/>
    </row>
    <row r="43" spans="1:7" ht="16.5" thickBot="1">
      <c r="A43" s="45" t="s">
        <v>195</v>
      </c>
      <c r="B43" s="46" t="s">
        <v>417</v>
      </c>
      <c r="C43" s="47"/>
      <c r="D43" s="139"/>
      <c r="E43" s="140"/>
      <c r="F43" s="140"/>
      <c r="G43" s="141"/>
    </row>
    <row r="44" spans="1:7" ht="16.5" thickBot="1">
      <c r="A44" s="47"/>
      <c r="B44" s="49"/>
      <c r="C44" s="47"/>
      <c r="D44" s="56"/>
      <c r="E44" s="57"/>
      <c r="F44" s="57"/>
      <c r="G44" s="58"/>
    </row>
    <row r="45" spans="1:7" ht="16.5" thickBot="1">
      <c r="A45" s="47"/>
      <c r="B45" s="49"/>
      <c r="C45" s="47"/>
      <c r="D45" s="56"/>
      <c r="E45" s="57"/>
      <c r="F45" s="57"/>
      <c r="G45" s="58"/>
    </row>
    <row r="46" spans="1:7" ht="16.5" thickBot="1">
      <c r="A46" s="47"/>
      <c r="B46" s="49"/>
      <c r="C46" s="47"/>
      <c r="D46" s="56"/>
      <c r="E46" s="57"/>
      <c r="F46" s="57"/>
      <c r="G46" s="58"/>
    </row>
    <row r="47" spans="1:7" ht="16.5" thickBot="1">
      <c r="A47" s="47"/>
      <c r="B47" s="49"/>
      <c r="C47" s="47"/>
      <c r="D47" s="56"/>
      <c r="E47" s="57"/>
      <c r="F47" s="57"/>
      <c r="G47" s="58"/>
    </row>
    <row r="48" spans="1:7" ht="16.5" thickBot="1">
      <c r="A48" s="47"/>
      <c r="B48" s="49"/>
      <c r="C48" s="47"/>
      <c r="D48" s="56"/>
      <c r="E48" s="57"/>
      <c r="F48" s="57"/>
      <c r="G48" s="58"/>
    </row>
    <row r="49" spans="1:7" ht="16.5" thickBot="1">
      <c r="A49" s="47"/>
      <c r="B49" s="49"/>
      <c r="C49" s="47"/>
      <c r="D49" s="56"/>
      <c r="E49" s="57"/>
      <c r="F49" s="57"/>
      <c r="G49" s="58"/>
    </row>
    <row r="50" spans="1:7" ht="16.5" thickBot="1">
      <c r="A50" s="47"/>
      <c r="B50" s="49"/>
      <c r="C50" s="47"/>
      <c r="D50" s="56"/>
      <c r="E50" s="57"/>
      <c r="F50" s="57"/>
      <c r="G50" s="58"/>
    </row>
    <row r="51" spans="1:7" ht="16.5" thickBot="1">
      <c r="A51" s="47"/>
      <c r="B51" s="49"/>
      <c r="C51" s="47"/>
      <c r="D51" s="56"/>
      <c r="E51" s="57"/>
      <c r="F51" s="57"/>
      <c r="G51" s="58"/>
    </row>
    <row r="52" spans="1:7" ht="16.5" thickBot="1">
      <c r="A52" s="47"/>
      <c r="B52" s="49"/>
      <c r="C52" s="47"/>
      <c r="D52" s="56"/>
      <c r="E52" s="57"/>
      <c r="F52" s="57"/>
      <c r="G52" s="58"/>
    </row>
    <row r="53" spans="1:7" ht="16.5" thickBot="1">
      <c r="A53" s="47"/>
      <c r="B53" s="49"/>
      <c r="C53" s="47"/>
      <c r="D53" s="56"/>
      <c r="E53" s="57"/>
      <c r="F53" s="57"/>
      <c r="G53" s="58"/>
    </row>
    <row r="54" spans="1:7" ht="16.5" thickBot="1">
      <c r="A54" s="47"/>
      <c r="B54" s="49"/>
      <c r="C54" s="47"/>
      <c r="D54" s="56"/>
      <c r="E54" s="57"/>
      <c r="F54" s="57"/>
      <c r="G54" s="58"/>
    </row>
    <row r="55" spans="1:7" ht="16.5" thickBot="1">
      <c r="A55" s="47"/>
      <c r="B55" s="49"/>
      <c r="C55" s="47"/>
      <c r="D55" s="56"/>
      <c r="E55" s="57"/>
      <c r="F55" s="57"/>
      <c r="G55" s="58"/>
    </row>
    <row r="56" spans="1:7" ht="32.25" thickBot="1">
      <c r="A56" s="47" t="s">
        <v>418</v>
      </c>
      <c r="B56" s="49" t="s">
        <v>419</v>
      </c>
      <c r="C56" s="47"/>
      <c r="D56" s="56"/>
      <c r="E56" s="47"/>
      <c r="F56" s="47"/>
      <c r="G56" s="47"/>
    </row>
    <row r="57" spans="1:7" ht="15.75">
      <c r="A57" s="153"/>
      <c r="B57" s="154"/>
      <c r="C57" s="154"/>
      <c r="D57" s="155"/>
      <c r="E57" s="156"/>
      <c r="F57" s="156"/>
      <c r="G57" s="157"/>
    </row>
    <row r="58" spans="1:7" ht="15.75" customHeight="1">
      <c r="A58" s="158" t="s">
        <v>420</v>
      </c>
      <c r="B58" s="159"/>
      <c r="C58" s="159"/>
      <c r="D58" s="160"/>
      <c r="E58" s="161"/>
      <c r="F58" s="161"/>
      <c r="G58" s="162"/>
    </row>
    <row r="59" spans="1:7" ht="16.5" thickBot="1">
      <c r="A59" s="148"/>
      <c r="B59" s="149"/>
      <c r="C59" s="149"/>
      <c r="D59" s="150"/>
      <c r="E59" s="151" t="s">
        <v>372</v>
      </c>
      <c r="F59" s="151"/>
      <c r="G59" s="152"/>
    </row>
  </sheetData>
  <sheetProtection/>
  <mergeCells count="15">
    <mergeCell ref="A59:D59"/>
    <mergeCell ref="E59:G59"/>
    <mergeCell ref="D18:G18"/>
    <mergeCell ref="D32:G32"/>
    <mergeCell ref="D43:G43"/>
    <mergeCell ref="A57:D57"/>
    <mergeCell ref="E57:G57"/>
    <mergeCell ref="A58:D58"/>
    <mergeCell ref="E58:G58"/>
    <mergeCell ref="D5:G5"/>
    <mergeCell ref="A1:G1"/>
    <mergeCell ref="A3:A4"/>
    <mergeCell ref="B3:B4"/>
    <mergeCell ref="C3:C4"/>
    <mergeCell ref="D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A1:I136"/>
  <sheetViews>
    <sheetView view="pageBreakPreview" zoomScaleSheetLayoutView="100" zoomScalePageLayoutView="0" workbookViewId="0" topLeftCell="A113">
      <selection activeCell="F16" sqref="F16:J20"/>
    </sheetView>
  </sheetViews>
  <sheetFormatPr defaultColWidth="8.8515625" defaultRowHeight="15"/>
  <cols>
    <col min="1" max="1" width="8.8515625" style="0" customWidth="1"/>
    <col min="2" max="2" width="24.421875" style="0" customWidth="1"/>
    <col min="3" max="3" width="31.421875" style="0" customWidth="1"/>
    <col min="4" max="4" width="14.7109375" style="0" bestFit="1" customWidth="1"/>
    <col min="5" max="5" width="30.421875" style="0" customWidth="1"/>
    <col min="6" max="6" width="14.421875" style="0" bestFit="1" customWidth="1"/>
    <col min="7" max="7" width="14.421875" style="10" customWidth="1"/>
    <col min="8" max="8" width="15.8515625" style="10" customWidth="1"/>
    <col min="9" max="9" width="64.421875" style="7" customWidth="1"/>
  </cols>
  <sheetData>
    <row r="1" spans="1:9" ht="15">
      <c r="A1" s="112" t="s">
        <v>8</v>
      </c>
      <c r="B1" s="113"/>
      <c r="C1" s="113"/>
      <c r="D1" s="113"/>
      <c r="E1" s="113"/>
      <c r="F1" s="113"/>
      <c r="G1" s="113"/>
      <c r="H1" s="113"/>
      <c r="I1" s="113"/>
    </row>
    <row r="2" spans="1:9" ht="21.75" customHeight="1" thickBot="1">
      <c r="A2" s="114"/>
      <c r="B2" s="114"/>
      <c r="C2" s="114"/>
      <c r="D2" s="114"/>
      <c r="E2" s="114"/>
      <c r="F2" s="114"/>
      <c r="G2" s="114"/>
      <c r="H2" s="114"/>
      <c r="I2" s="114"/>
    </row>
    <row r="3" spans="1:9" ht="73.5" customHeight="1">
      <c r="A3" s="109" t="s">
        <v>9</v>
      </c>
      <c r="B3" s="109" t="s">
        <v>10</v>
      </c>
      <c r="C3" s="109" t="s">
        <v>11</v>
      </c>
      <c r="D3" s="109" t="s">
        <v>12</v>
      </c>
      <c r="E3" s="109" t="s">
        <v>13</v>
      </c>
      <c r="F3" s="109" t="s">
        <v>14</v>
      </c>
      <c r="G3" s="91" t="s">
        <v>15</v>
      </c>
      <c r="H3" s="92"/>
      <c r="I3" s="109" t="s">
        <v>16</v>
      </c>
    </row>
    <row r="4" spans="1:9" ht="15">
      <c r="A4" s="110"/>
      <c r="B4" s="110"/>
      <c r="C4" s="110"/>
      <c r="D4" s="110"/>
      <c r="E4" s="110"/>
      <c r="F4" s="110"/>
      <c r="G4" s="115"/>
      <c r="H4" s="116"/>
      <c r="I4" s="110"/>
    </row>
    <row r="5" spans="1:9" ht="15.75" thickBot="1">
      <c r="A5" s="111"/>
      <c r="B5" s="111"/>
      <c r="C5" s="111"/>
      <c r="D5" s="111"/>
      <c r="E5" s="111"/>
      <c r="F5" s="111"/>
      <c r="G5" s="115"/>
      <c r="H5" s="116"/>
      <c r="I5" s="110"/>
    </row>
    <row r="6" spans="1:9" ht="242.25" customHeight="1">
      <c r="A6" s="82"/>
      <c r="B6" s="73"/>
      <c r="C6" s="82" t="s">
        <v>17</v>
      </c>
      <c r="D6" s="82" t="s">
        <v>18</v>
      </c>
      <c r="E6" s="82" t="s">
        <v>19</v>
      </c>
      <c r="F6" s="82" t="s">
        <v>20</v>
      </c>
      <c r="G6" s="91">
        <f>SUM(H7:H10)</f>
        <v>90000</v>
      </c>
      <c r="H6" s="117"/>
      <c r="I6" s="101" t="s">
        <v>21</v>
      </c>
    </row>
    <row r="7" spans="1:9" ht="30.75" customHeight="1">
      <c r="A7" s="83"/>
      <c r="B7" s="74"/>
      <c r="C7" s="83"/>
      <c r="D7" s="83"/>
      <c r="E7" s="83"/>
      <c r="F7" s="83"/>
      <c r="G7" s="11" t="s">
        <v>22</v>
      </c>
      <c r="H7" s="22">
        <v>29000</v>
      </c>
      <c r="I7" s="102"/>
    </row>
    <row r="8" spans="1:9" ht="33" customHeight="1">
      <c r="A8" s="83"/>
      <c r="B8" s="74"/>
      <c r="C8" s="83"/>
      <c r="D8" s="83"/>
      <c r="E8" s="83"/>
      <c r="F8" s="83"/>
      <c r="G8" s="11" t="s">
        <v>23</v>
      </c>
      <c r="H8" s="22">
        <v>24000</v>
      </c>
      <c r="I8" s="102"/>
    </row>
    <row r="9" spans="1:9" ht="37.5" customHeight="1">
      <c r="A9" s="83"/>
      <c r="B9" s="74"/>
      <c r="C9" s="83"/>
      <c r="D9" s="83"/>
      <c r="E9" s="83"/>
      <c r="F9" s="83"/>
      <c r="G9" s="11" t="s">
        <v>24</v>
      </c>
      <c r="H9" s="22">
        <v>19000</v>
      </c>
      <c r="I9" s="102"/>
    </row>
    <row r="10" spans="1:9" ht="37.5" customHeight="1" thickBot="1">
      <c r="A10" s="83"/>
      <c r="B10" s="74"/>
      <c r="C10" s="83"/>
      <c r="D10" s="83"/>
      <c r="E10" s="83"/>
      <c r="F10" s="83"/>
      <c r="G10" s="12" t="s">
        <v>25</v>
      </c>
      <c r="H10" s="23">
        <v>18000</v>
      </c>
      <c r="I10" s="102"/>
    </row>
    <row r="11" spans="1:9" ht="293.25">
      <c r="A11" s="83"/>
      <c r="B11" s="74"/>
      <c r="C11" s="83"/>
      <c r="D11" s="83"/>
      <c r="E11" s="83"/>
      <c r="F11" s="83"/>
      <c r="G11" s="11"/>
      <c r="H11" s="22"/>
      <c r="I11" s="53" t="s">
        <v>26</v>
      </c>
    </row>
    <row r="12" spans="1:9" ht="63.75">
      <c r="A12" s="83"/>
      <c r="B12" s="74"/>
      <c r="C12" s="83"/>
      <c r="D12" s="83"/>
      <c r="E12" s="83"/>
      <c r="F12" s="83"/>
      <c r="G12" s="11"/>
      <c r="H12" s="22"/>
      <c r="I12" s="53" t="s">
        <v>27</v>
      </c>
    </row>
    <row r="13" spans="1:9" ht="89.25">
      <c r="A13" s="83"/>
      <c r="B13" s="74"/>
      <c r="C13" s="83"/>
      <c r="D13" s="83"/>
      <c r="E13" s="83"/>
      <c r="F13" s="83"/>
      <c r="G13" s="11"/>
      <c r="H13" s="22"/>
      <c r="I13" s="53" t="s">
        <v>28</v>
      </c>
    </row>
    <row r="14" spans="1:9" ht="375" customHeight="1">
      <c r="A14" s="83"/>
      <c r="B14" s="74"/>
      <c r="C14" s="83"/>
      <c r="D14" s="83"/>
      <c r="E14" s="83"/>
      <c r="F14" s="83"/>
      <c r="G14" s="11"/>
      <c r="H14" s="22"/>
      <c r="I14" s="53" t="s">
        <v>29</v>
      </c>
    </row>
    <row r="15" spans="1:9" ht="51">
      <c r="A15" s="83"/>
      <c r="B15" s="74"/>
      <c r="C15" s="83"/>
      <c r="D15" s="83"/>
      <c r="E15" s="83"/>
      <c r="F15" s="83"/>
      <c r="G15" s="11"/>
      <c r="H15" s="22"/>
      <c r="I15" s="53" t="s">
        <v>30</v>
      </c>
    </row>
    <row r="16" spans="1:9" ht="229.5">
      <c r="A16" s="83"/>
      <c r="B16" s="74"/>
      <c r="C16" s="83"/>
      <c r="D16" s="83"/>
      <c r="E16" s="83"/>
      <c r="F16" s="83"/>
      <c r="G16" s="11"/>
      <c r="H16" s="22"/>
      <c r="I16" s="53" t="s">
        <v>31</v>
      </c>
    </row>
    <row r="17" spans="1:9" ht="306">
      <c r="A17" s="83"/>
      <c r="B17" s="74"/>
      <c r="C17" s="83"/>
      <c r="D17" s="83"/>
      <c r="E17" s="83"/>
      <c r="F17" s="83"/>
      <c r="G17" s="11"/>
      <c r="H17" s="22"/>
      <c r="I17" s="53" t="s">
        <v>32</v>
      </c>
    </row>
    <row r="18" spans="1:9" ht="64.5" thickBot="1">
      <c r="A18" s="83"/>
      <c r="B18" s="74"/>
      <c r="C18" s="83"/>
      <c r="D18" s="83"/>
      <c r="E18" s="83"/>
      <c r="F18" s="83"/>
      <c r="G18" s="11"/>
      <c r="H18" s="22"/>
      <c r="I18" s="53" t="s">
        <v>33</v>
      </c>
    </row>
    <row r="19" spans="1:9" ht="327.75" customHeight="1">
      <c r="A19" s="83"/>
      <c r="B19" s="74"/>
      <c r="C19" s="73" t="s">
        <v>34</v>
      </c>
      <c r="D19" s="82" t="s">
        <v>18</v>
      </c>
      <c r="E19" s="73" t="s">
        <v>19</v>
      </c>
      <c r="F19" s="79" t="s">
        <v>20</v>
      </c>
      <c r="G19" s="91">
        <f>SUM(H20:H23)</f>
        <v>240000</v>
      </c>
      <c r="H19" s="92"/>
      <c r="I19" s="89" t="s">
        <v>35</v>
      </c>
    </row>
    <row r="20" spans="1:9" ht="32.25" customHeight="1">
      <c r="A20" s="83"/>
      <c r="B20" s="74"/>
      <c r="C20" s="74"/>
      <c r="D20" s="83"/>
      <c r="E20" s="74"/>
      <c r="F20" s="80"/>
      <c r="G20" s="11" t="s">
        <v>22</v>
      </c>
      <c r="H20" s="8">
        <v>63000</v>
      </c>
      <c r="I20" s="89"/>
    </row>
    <row r="21" spans="1:9" ht="39" customHeight="1">
      <c r="A21" s="83"/>
      <c r="B21" s="74"/>
      <c r="C21" s="74"/>
      <c r="D21" s="83"/>
      <c r="E21" s="74"/>
      <c r="F21" s="80"/>
      <c r="G21" s="11" t="s">
        <v>23</v>
      </c>
      <c r="H21" s="8">
        <v>59000</v>
      </c>
      <c r="I21" s="89"/>
    </row>
    <row r="22" spans="1:9" ht="39.75" customHeight="1">
      <c r="A22" s="83"/>
      <c r="B22" s="74"/>
      <c r="C22" s="74"/>
      <c r="D22" s="83"/>
      <c r="E22" s="74"/>
      <c r="F22" s="80"/>
      <c r="G22" s="11" t="s">
        <v>24</v>
      </c>
      <c r="H22" s="8">
        <v>59000</v>
      </c>
      <c r="I22" s="89"/>
    </row>
    <row r="23" spans="1:9" ht="69.75" customHeight="1" thickBot="1">
      <c r="A23" s="83"/>
      <c r="B23" s="74"/>
      <c r="C23" s="75"/>
      <c r="D23" s="84"/>
      <c r="E23" s="75"/>
      <c r="F23" s="81"/>
      <c r="G23" s="12" t="s">
        <v>25</v>
      </c>
      <c r="H23" s="9">
        <v>59000</v>
      </c>
      <c r="I23" s="90"/>
    </row>
    <row r="24" spans="1:9" ht="110.25" customHeight="1">
      <c r="A24" s="83"/>
      <c r="B24" s="74"/>
      <c r="C24" s="73" t="s">
        <v>36</v>
      </c>
      <c r="D24" s="82" t="s">
        <v>18</v>
      </c>
      <c r="E24" s="73" t="s">
        <v>19</v>
      </c>
      <c r="F24" s="79" t="s">
        <v>20</v>
      </c>
      <c r="G24" s="91">
        <f>SUM(H25:H28)</f>
        <v>121000</v>
      </c>
      <c r="H24" s="92"/>
      <c r="I24" s="88" t="s">
        <v>37</v>
      </c>
    </row>
    <row r="25" spans="1:9" ht="15">
      <c r="A25" s="83"/>
      <c r="B25" s="74"/>
      <c r="C25" s="74"/>
      <c r="D25" s="83"/>
      <c r="E25" s="74"/>
      <c r="F25" s="80"/>
      <c r="G25" s="11" t="s">
        <v>22</v>
      </c>
      <c r="H25" s="8">
        <v>37000</v>
      </c>
      <c r="I25" s="89"/>
    </row>
    <row r="26" spans="1:9" ht="15">
      <c r="A26" s="83"/>
      <c r="B26" s="74"/>
      <c r="C26" s="74"/>
      <c r="D26" s="83"/>
      <c r="E26" s="74"/>
      <c r="F26" s="80"/>
      <c r="G26" s="11" t="s">
        <v>23</v>
      </c>
      <c r="H26" s="8">
        <v>28000</v>
      </c>
      <c r="I26" s="89"/>
    </row>
    <row r="27" spans="1:9" ht="15">
      <c r="A27" s="83"/>
      <c r="B27" s="74"/>
      <c r="C27" s="74"/>
      <c r="D27" s="83"/>
      <c r="E27" s="74"/>
      <c r="F27" s="80"/>
      <c r="G27" s="11" t="s">
        <v>24</v>
      </c>
      <c r="H27" s="8">
        <v>28000</v>
      </c>
      <c r="I27" s="89"/>
    </row>
    <row r="28" spans="1:9" ht="15.75" thickBot="1">
      <c r="A28" s="83"/>
      <c r="B28" s="74"/>
      <c r="C28" s="75"/>
      <c r="D28" s="84"/>
      <c r="E28" s="75"/>
      <c r="F28" s="81"/>
      <c r="G28" s="12" t="s">
        <v>25</v>
      </c>
      <c r="H28" s="9">
        <v>28000</v>
      </c>
      <c r="I28" s="90"/>
    </row>
    <row r="29" spans="1:9" ht="15">
      <c r="A29" s="83"/>
      <c r="B29" s="74"/>
      <c r="C29" s="70" t="s">
        <v>38</v>
      </c>
      <c r="D29" s="76" t="s">
        <v>18</v>
      </c>
      <c r="E29" s="70" t="s">
        <v>19</v>
      </c>
      <c r="F29" s="85" t="s">
        <v>20</v>
      </c>
      <c r="G29" s="95">
        <f>SUM(H30:H33)</f>
        <v>22000</v>
      </c>
      <c r="H29" s="96"/>
      <c r="I29" s="97" t="s">
        <v>39</v>
      </c>
    </row>
    <row r="30" spans="1:9" ht="15">
      <c r="A30" s="83"/>
      <c r="B30" s="74"/>
      <c r="C30" s="71"/>
      <c r="D30" s="77"/>
      <c r="E30" s="71"/>
      <c r="F30" s="86"/>
      <c r="G30" s="36" t="s">
        <v>22</v>
      </c>
      <c r="H30" s="37">
        <v>5500</v>
      </c>
      <c r="I30" s="98"/>
    </row>
    <row r="31" spans="1:9" ht="15">
      <c r="A31" s="83"/>
      <c r="B31" s="74"/>
      <c r="C31" s="71"/>
      <c r="D31" s="77"/>
      <c r="E31" s="71"/>
      <c r="F31" s="86"/>
      <c r="G31" s="36" t="s">
        <v>23</v>
      </c>
      <c r="H31" s="37">
        <v>5500</v>
      </c>
      <c r="I31" s="98"/>
    </row>
    <row r="32" spans="1:9" ht="15">
      <c r="A32" s="83"/>
      <c r="B32" s="74"/>
      <c r="C32" s="71"/>
      <c r="D32" s="77"/>
      <c r="E32" s="71"/>
      <c r="F32" s="86"/>
      <c r="G32" s="36" t="s">
        <v>24</v>
      </c>
      <c r="H32" s="37">
        <v>5500</v>
      </c>
      <c r="I32" s="98"/>
    </row>
    <row r="33" spans="1:9" ht="15.75" thickBot="1">
      <c r="A33" s="83"/>
      <c r="B33" s="74"/>
      <c r="C33" s="72"/>
      <c r="D33" s="78"/>
      <c r="E33" s="72"/>
      <c r="F33" s="87"/>
      <c r="G33" s="38" t="s">
        <v>25</v>
      </c>
      <c r="H33" s="39">
        <v>5500</v>
      </c>
      <c r="I33" s="99"/>
    </row>
    <row r="34" spans="1:9" ht="205.5" customHeight="1">
      <c r="A34" s="83"/>
      <c r="B34" s="74"/>
      <c r="C34" s="73" t="s">
        <v>40</v>
      </c>
      <c r="D34" s="82" t="s">
        <v>18</v>
      </c>
      <c r="E34" s="73" t="s">
        <v>19</v>
      </c>
      <c r="F34" s="79" t="s">
        <v>20</v>
      </c>
      <c r="G34" s="91">
        <f>SUM(H35:H38)</f>
        <v>22000</v>
      </c>
      <c r="H34" s="92"/>
      <c r="I34" s="88" t="s">
        <v>41</v>
      </c>
    </row>
    <row r="35" spans="1:9" ht="15">
      <c r="A35" s="83"/>
      <c r="B35" s="74"/>
      <c r="C35" s="74"/>
      <c r="D35" s="83"/>
      <c r="E35" s="74"/>
      <c r="F35" s="80"/>
      <c r="G35" s="11" t="s">
        <v>22</v>
      </c>
      <c r="H35" s="8">
        <v>5500</v>
      </c>
      <c r="I35" s="89"/>
    </row>
    <row r="36" spans="1:9" ht="15">
      <c r="A36" s="83"/>
      <c r="B36" s="74"/>
      <c r="C36" s="74"/>
      <c r="D36" s="83"/>
      <c r="E36" s="74"/>
      <c r="F36" s="80"/>
      <c r="G36" s="11" t="s">
        <v>23</v>
      </c>
      <c r="H36" s="8">
        <v>5500</v>
      </c>
      <c r="I36" s="89"/>
    </row>
    <row r="37" spans="1:9" ht="15">
      <c r="A37" s="83"/>
      <c r="B37" s="74"/>
      <c r="C37" s="74"/>
      <c r="D37" s="83"/>
      <c r="E37" s="74"/>
      <c r="F37" s="80"/>
      <c r="G37" s="11" t="s">
        <v>24</v>
      </c>
      <c r="H37" s="8">
        <v>5500</v>
      </c>
      <c r="I37" s="89"/>
    </row>
    <row r="38" spans="1:9" ht="15.75" thickBot="1">
      <c r="A38" s="83"/>
      <c r="B38" s="74"/>
      <c r="C38" s="75"/>
      <c r="D38" s="84"/>
      <c r="E38" s="75"/>
      <c r="F38" s="81"/>
      <c r="G38" s="12" t="s">
        <v>25</v>
      </c>
      <c r="H38" s="9">
        <v>5500</v>
      </c>
      <c r="I38" s="90"/>
    </row>
    <row r="39" spans="1:9" ht="294.75" customHeight="1">
      <c r="A39" s="83"/>
      <c r="B39" s="74"/>
      <c r="C39" s="73" t="s">
        <v>42</v>
      </c>
      <c r="D39" s="82" t="s">
        <v>18</v>
      </c>
      <c r="E39" s="73" t="s">
        <v>19</v>
      </c>
      <c r="F39" s="79" t="s">
        <v>20</v>
      </c>
      <c r="G39" s="91">
        <f>SUM(H40:H43)</f>
        <v>100000</v>
      </c>
      <c r="H39" s="92"/>
      <c r="I39" s="88" t="s">
        <v>43</v>
      </c>
    </row>
    <row r="40" spans="1:9" ht="21.75" customHeight="1">
      <c r="A40" s="83"/>
      <c r="B40" s="74"/>
      <c r="C40" s="74"/>
      <c r="D40" s="83"/>
      <c r="E40" s="74"/>
      <c r="F40" s="80"/>
      <c r="G40" s="11" t="s">
        <v>22</v>
      </c>
      <c r="H40" s="8">
        <v>25000</v>
      </c>
      <c r="I40" s="89"/>
    </row>
    <row r="41" spans="1:9" ht="31.5" customHeight="1">
      <c r="A41" s="83"/>
      <c r="B41" s="74"/>
      <c r="C41" s="74"/>
      <c r="D41" s="83"/>
      <c r="E41" s="74"/>
      <c r="F41" s="80"/>
      <c r="G41" s="11" t="s">
        <v>23</v>
      </c>
      <c r="H41" s="8">
        <v>25000</v>
      </c>
      <c r="I41" s="89"/>
    </row>
    <row r="42" spans="1:9" ht="21.75" customHeight="1">
      <c r="A42" s="83"/>
      <c r="B42" s="74"/>
      <c r="C42" s="74"/>
      <c r="D42" s="83"/>
      <c r="E42" s="74"/>
      <c r="F42" s="80"/>
      <c r="G42" s="11" t="s">
        <v>24</v>
      </c>
      <c r="H42" s="8">
        <v>25000</v>
      </c>
      <c r="I42" s="89"/>
    </row>
    <row r="43" spans="1:9" ht="33.75" customHeight="1" thickBot="1">
      <c r="A43" s="83"/>
      <c r="B43" s="74"/>
      <c r="C43" s="75"/>
      <c r="D43" s="84"/>
      <c r="E43" s="75"/>
      <c r="F43" s="81"/>
      <c r="G43" s="12" t="s">
        <v>25</v>
      </c>
      <c r="H43" s="9">
        <v>25000</v>
      </c>
      <c r="I43" s="90"/>
    </row>
    <row r="44" spans="1:9" ht="15">
      <c r="A44" s="83"/>
      <c r="B44" s="74"/>
      <c r="C44" s="73" t="s">
        <v>44</v>
      </c>
      <c r="D44" s="82" t="s">
        <v>18</v>
      </c>
      <c r="E44" s="73" t="s">
        <v>19</v>
      </c>
      <c r="F44" s="79" t="s">
        <v>20</v>
      </c>
      <c r="G44" s="91">
        <f>SUM(H45:H48)</f>
        <v>41000</v>
      </c>
      <c r="H44" s="92"/>
      <c r="I44" s="88" t="s">
        <v>45</v>
      </c>
    </row>
    <row r="45" spans="1:9" ht="15">
      <c r="A45" s="83"/>
      <c r="B45" s="74"/>
      <c r="C45" s="74"/>
      <c r="D45" s="83"/>
      <c r="E45" s="74"/>
      <c r="F45" s="80"/>
      <c r="G45" s="11" t="s">
        <v>22</v>
      </c>
      <c r="H45" s="8">
        <v>14000</v>
      </c>
      <c r="I45" s="89"/>
    </row>
    <row r="46" spans="1:9" ht="15">
      <c r="A46" s="83"/>
      <c r="B46" s="74"/>
      <c r="C46" s="74"/>
      <c r="D46" s="83"/>
      <c r="E46" s="74"/>
      <c r="F46" s="80"/>
      <c r="G46" s="11" t="s">
        <v>23</v>
      </c>
      <c r="H46" s="8">
        <v>9000</v>
      </c>
      <c r="I46" s="89"/>
    </row>
    <row r="47" spans="1:9" ht="15">
      <c r="A47" s="83"/>
      <c r="B47" s="74"/>
      <c r="C47" s="74"/>
      <c r="D47" s="83"/>
      <c r="E47" s="74"/>
      <c r="F47" s="80"/>
      <c r="G47" s="11" t="s">
        <v>24</v>
      </c>
      <c r="H47" s="8">
        <v>9000</v>
      </c>
      <c r="I47" s="89"/>
    </row>
    <row r="48" spans="1:9" ht="15.75" thickBot="1">
      <c r="A48" s="83"/>
      <c r="B48" s="74"/>
      <c r="C48" s="75"/>
      <c r="D48" s="84"/>
      <c r="E48" s="75"/>
      <c r="F48" s="81"/>
      <c r="G48" s="12" t="s">
        <v>25</v>
      </c>
      <c r="H48" s="9">
        <v>9000</v>
      </c>
      <c r="I48" s="90"/>
    </row>
    <row r="49" spans="1:9" ht="29.25" customHeight="1">
      <c r="A49" s="83"/>
      <c r="B49" s="74"/>
      <c r="C49" s="73" t="s">
        <v>46</v>
      </c>
      <c r="D49" s="82" t="s">
        <v>18</v>
      </c>
      <c r="E49" s="73" t="s">
        <v>19</v>
      </c>
      <c r="F49" s="79" t="s">
        <v>20</v>
      </c>
      <c r="G49" s="91">
        <f>SUM(H50:H53)</f>
        <v>42000</v>
      </c>
      <c r="H49" s="92"/>
      <c r="I49" s="88" t="s">
        <v>47</v>
      </c>
    </row>
    <row r="50" spans="1:9" ht="15">
      <c r="A50" s="83"/>
      <c r="B50" s="74"/>
      <c r="C50" s="74"/>
      <c r="D50" s="83"/>
      <c r="E50" s="74"/>
      <c r="F50" s="80"/>
      <c r="G50" s="11" t="s">
        <v>22</v>
      </c>
      <c r="H50" s="8">
        <v>9000</v>
      </c>
      <c r="I50" s="89"/>
    </row>
    <row r="51" spans="1:9" ht="15">
      <c r="A51" s="83"/>
      <c r="B51" s="74"/>
      <c r="C51" s="74"/>
      <c r="D51" s="83"/>
      <c r="E51" s="74"/>
      <c r="F51" s="80"/>
      <c r="G51" s="11" t="s">
        <v>23</v>
      </c>
      <c r="H51" s="8">
        <v>10000</v>
      </c>
      <c r="I51" s="89"/>
    </row>
    <row r="52" spans="1:9" ht="15">
      <c r="A52" s="83"/>
      <c r="B52" s="74"/>
      <c r="C52" s="74"/>
      <c r="D52" s="83"/>
      <c r="E52" s="74"/>
      <c r="F52" s="80"/>
      <c r="G52" s="11" t="s">
        <v>24</v>
      </c>
      <c r="H52" s="8">
        <v>11000</v>
      </c>
      <c r="I52" s="89"/>
    </row>
    <row r="53" spans="1:9" ht="15.75" thickBot="1">
      <c r="A53" s="83"/>
      <c r="B53" s="74"/>
      <c r="C53" s="75"/>
      <c r="D53" s="84"/>
      <c r="E53" s="75"/>
      <c r="F53" s="81"/>
      <c r="G53" s="12" t="s">
        <v>25</v>
      </c>
      <c r="H53" s="9">
        <v>12000</v>
      </c>
      <c r="I53" s="90"/>
    </row>
    <row r="54" spans="1:9" ht="101.25" customHeight="1">
      <c r="A54" s="83"/>
      <c r="B54" s="74"/>
      <c r="C54" s="73" t="s">
        <v>48</v>
      </c>
      <c r="D54" s="82" t="s">
        <v>18</v>
      </c>
      <c r="E54" s="73" t="s">
        <v>19</v>
      </c>
      <c r="F54" s="79" t="s">
        <v>20</v>
      </c>
      <c r="G54" s="91">
        <f>SUM(H55:H58)</f>
        <v>520000</v>
      </c>
      <c r="H54" s="92"/>
      <c r="I54" s="88" t="s">
        <v>49</v>
      </c>
    </row>
    <row r="55" spans="1:9" ht="15">
      <c r="A55" s="83"/>
      <c r="B55" s="74"/>
      <c r="C55" s="74"/>
      <c r="D55" s="83"/>
      <c r="E55" s="74"/>
      <c r="F55" s="80"/>
      <c r="G55" s="11" t="s">
        <v>22</v>
      </c>
      <c r="H55" s="8">
        <v>300000</v>
      </c>
      <c r="I55" s="89"/>
    </row>
    <row r="56" spans="1:9" ht="15">
      <c r="A56" s="83"/>
      <c r="B56" s="74"/>
      <c r="C56" s="74"/>
      <c r="D56" s="83"/>
      <c r="E56" s="74"/>
      <c r="F56" s="80"/>
      <c r="G56" s="11" t="s">
        <v>23</v>
      </c>
      <c r="H56" s="8">
        <v>120000</v>
      </c>
      <c r="I56" s="89"/>
    </row>
    <row r="57" spans="1:9" ht="15">
      <c r="A57" s="83"/>
      <c r="B57" s="74"/>
      <c r="C57" s="74"/>
      <c r="D57" s="83"/>
      <c r="E57" s="74"/>
      <c r="F57" s="80"/>
      <c r="G57" s="11" t="s">
        <v>24</v>
      </c>
      <c r="H57" s="8">
        <v>50000</v>
      </c>
      <c r="I57" s="89"/>
    </row>
    <row r="58" spans="1:9" ht="15.75" thickBot="1">
      <c r="A58" s="83"/>
      <c r="B58" s="74"/>
      <c r="C58" s="75"/>
      <c r="D58" s="84"/>
      <c r="E58" s="75"/>
      <c r="F58" s="81"/>
      <c r="G58" s="12" t="s">
        <v>25</v>
      </c>
      <c r="H58" s="9">
        <v>50000</v>
      </c>
      <c r="I58" s="90"/>
    </row>
    <row r="59" spans="1:9" ht="62.25" customHeight="1">
      <c r="A59" s="83"/>
      <c r="B59" s="74"/>
      <c r="C59" s="73" t="s">
        <v>50</v>
      </c>
      <c r="D59" s="82" t="s">
        <v>18</v>
      </c>
      <c r="E59" s="73" t="s">
        <v>19</v>
      </c>
      <c r="F59" s="79" t="s">
        <v>20</v>
      </c>
      <c r="G59" s="91">
        <f>SUM(H60:H63)</f>
        <v>263000</v>
      </c>
      <c r="H59" s="92"/>
      <c r="I59" s="88" t="s">
        <v>51</v>
      </c>
    </row>
    <row r="60" spans="1:9" ht="15">
      <c r="A60" s="83"/>
      <c r="B60" s="74"/>
      <c r="C60" s="74"/>
      <c r="D60" s="83"/>
      <c r="E60" s="74"/>
      <c r="F60" s="80"/>
      <c r="G60" s="11" t="s">
        <v>22</v>
      </c>
      <c r="H60" s="8">
        <v>60000</v>
      </c>
      <c r="I60" s="89"/>
    </row>
    <row r="61" spans="1:9" ht="15">
      <c r="A61" s="83"/>
      <c r="B61" s="74"/>
      <c r="C61" s="74"/>
      <c r="D61" s="83"/>
      <c r="E61" s="74"/>
      <c r="F61" s="80"/>
      <c r="G61" s="11" t="s">
        <v>23</v>
      </c>
      <c r="H61" s="8">
        <v>65000</v>
      </c>
      <c r="I61" s="89"/>
    </row>
    <row r="62" spans="1:9" ht="15">
      <c r="A62" s="83"/>
      <c r="B62" s="74"/>
      <c r="C62" s="74"/>
      <c r="D62" s="83"/>
      <c r="E62" s="74"/>
      <c r="F62" s="80"/>
      <c r="G62" s="11" t="s">
        <v>24</v>
      </c>
      <c r="H62" s="8">
        <v>68000</v>
      </c>
      <c r="I62" s="89"/>
    </row>
    <row r="63" spans="1:9" ht="15.75" thickBot="1">
      <c r="A63" s="83"/>
      <c r="B63" s="74"/>
      <c r="C63" s="75"/>
      <c r="D63" s="84"/>
      <c r="E63" s="75"/>
      <c r="F63" s="81"/>
      <c r="G63" s="12" t="s">
        <v>25</v>
      </c>
      <c r="H63" s="9">
        <v>70000</v>
      </c>
      <c r="I63" s="90"/>
    </row>
    <row r="64" spans="1:9" ht="49.5" customHeight="1">
      <c r="A64" s="83"/>
      <c r="B64" s="74"/>
      <c r="C64" s="73" t="s">
        <v>52</v>
      </c>
      <c r="D64" s="82" t="s">
        <v>18</v>
      </c>
      <c r="E64" s="73" t="s">
        <v>19</v>
      </c>
      <c r="F64" s="79" t="s">
        <v>20</v>
      </c>
      <c r="G64" s="91">
        <f>SUM(H65:H68)</f>
        <v>24000</v>
      </c>
      <c r="H64" s="92"/>
      <c r="I64" s="88" t="s">
        <v>53</v>
      </c>
    </row>
    <row r="65" spans="1:9" ht="15">
      <c r="A65" s="83"/>
      <c r="B65" s="74"/>
      <c r="C65" s="74"/>
      <c r="D65" s="83"/>
      <c r="E65" s="74"/>
      <c r="F65" s="80"/>
      <c r="G65" s="11" t="s">
        <v>22</v>
      </c>
      <c r="H65" s="8">
        <v>6000</v>
      </c>
      <c r="I65" s="89"/>
    </row>
    <row r="66" spans="1:9" ht="15">
      <c r="A66" s="83"/>
      <c r="B66" s="74"/>
      <c r="C66" s="74"/>
      <c r="D66" s="83"/>
      <c r="E66" s="74"/>
      <c r="F66" s="80"/>
      <c r="G66" s="11" t="s">
        <v>23</v>
      </c>
      <c r="H66" s="8">
        <v>6000</v>
      </c>
      <c r="I66" s="89"/>
    </row>
    <row r="67" spans="1:9" ht="15">
      <c r="A67" s="83"/>
      <c r="B67" s="74"/>
      <c r="C67" s="74"/>
      <c r="D67" s="83"/>
      <c r="E67" s="74"/>
      <c r="F67" s="80"/>
      <c r="G67" s="11" t="s">
        <v>24</v>
      </c>
      <c r="H67" s="8">
        <v>6000</v>
      </c>
      <c r="I67" s="89"/>
    </row>
    <row r="68" spans="1:9" ht="15.75" thickBot="1">
      <c r="A68" s="83"/>
      <c r="B68" s="74"/>
      <c r="C68" s="75"/>
      <c r="D68" s="84"/>
      <c r="E68" s="75"/>
      <c r="F68" s="81"/>
      <c r="G68" s="12" t="s">
        <v>25</v>
      </c>
      <c r="H68" s="9">
        <v>6000</v>
      </c>
      <c r="I68" s="90"/>
    </row>
    <row r="69" spans="1:9" ht="132.75" customHeight="1">
      <c r="A69" s="83"/>
      <c r="B69" s="74"/>
      <c r="C69" s="73" t="s">
        <v>54</v>
      </c>
      <c r="D69" s="82" t="s">
        <v>18</v>
      </c>
      <c r="E69" s="73" t="s">
        <v>19</v>
      </c>
      <c r="F69" s="79" t="s">
        <v>20</v>
      </c>
      <c r="G69" s="91">
        <f>SUM(H70:H73)</f>
        <v>80000</v>
      </c>
      <c r="H69" s="92"/>
      <c r="I69" s="88" t="s">
        <v>55</v>
      </c>
    </row>
    <row r="70" spans="1:9" ht="15">
      <c r="A70" s="83"/>
      <c r="B70" s="74"/>
      <c r="C70" s="74"/>
      <c r="D70" s="83"/>
      <c r="E70" s="74"/>
      <c r="F70" s="80"/>
      <c r="G70" s="11" t="s">
        <v>22</v>
      </c>
      <c r="H70" s="8">
        <v>20000</v>
      </c>
      <c r="I70" s="89"/>
    </row>
    <row r="71" spans="1:9" ht="15">
      <c r="A71" s="83"/>
      <c r="B71" s="74"/>
      <c r="C71" s="74"/>
      <c r="D71" s="83"/>
      <c r="E71" s="74"/>
      <c r="F71" s="80"/>
      <c r="G71" s="11" t="s">
        <v>23</v>
      </c>
      <c r="H71" s="8">
        <v>20000</v>
      </c>
      <c r="I71" s="89"/>
    </row>
    <row r="72" spans="1:9" ht="15">
      <c r="A72" s="83"/>
      <c r="B72" s="74"/>
      <c r="C72" s="74"/>
      <c r="D72" s="83"/>
      <c r="E72" s="74"/>
      <c r="F72" s="80"/>
      <c r="G72" s="11" t="s">
        <v>24</v>
      </c>
      <c r="H72" s="8">
        <v>20000</v>
      </c>
      <c r="I72" s="89"/>
    </row>
    <row r="73" spans="1:9" ht="15.75" thickBot="1">
      <c r="A73" s="83"/>
      <c r="B73" s="74"/>
      <c r="C73" s="75"/>
      <c r="D73" s="84"/>
      <c r="E73" s="75"/>
      <c r="F73" s="81"/>
      <c r="G73" s="12" t="s">
        <v>25</v>
      </c>
      <c r="H73" s="9">
        <v>20000</v>
      </c>
      <c r="I73" s="90"/>
    </row>
    <row r="74" spans="1:9" ht="73.5" customHeight="1">
      <c r="A74" s="83"/>
      <c r="B74" s="74"/>
      <c r="C74" s="73" t="s">
        <v>56</v>
      </c>
      <c r="D74" s="82" t="s">
        <v>18</v>
      </c>
      <c r="E74" s="73" t="s">
        <v>19</v>
      </c>
      <c r="F74" s="79" t="s">
        <v>20</v>
      </c>
      <c r="G74" s="91">
        <f>SUM(H75:H78)</f>
        <v>16200</v>
      </c>
      <c r="H74" s="92"/>
      <c r="I74" s="88" t="s">
        <v>57</v>
      </c>
    </row>
    <row r="75" spans="1:9" ht="15">
      <c r="A75" s="83"/>
      <c r="B75" s="74"/>
      <c r="C75" s="74"/>
      <c r="D75" s="83"/>
      <c r="E75" s="74"/>
      <c r="F75" s="80"/>
      <c r="G75" s="11" t="s">
        <v>22</v>
      </c>
      <c r="H75" s="8">
        <v>7000</v>
      </c>
      <c r="I75" s="89"/>
    </row>
    <row r="76" spans="1:9" ht="15">
      <c r="A76" s="83"/>
      <c r="B76" s="74"/>
      <c r="C76" s="74"/>
      <c r="D76" s="83"/>
      <c r="E76" s="74"/>
      <c r="F76" s="80"/>
      <c r="G76" s="11" t="s">
        <v>23</v>
      </c>
      <c r="H76" s="8">
        <v>6200</v>
      </c>
      <c r="I76" s="89"/>
    </row>
    <row r="77" spans="1:9" ht="15">
      <c r="A77" s="83"/>
      <c r="B77" s="74"/>
      <c r="C77" s="74"/>
      <c r="D77" s="83"/>
      <c r="E77" s="74"/>
      <c r="F77" s="80"/>
      <c r="G77" s="11" t="s">
        <v>24</v>
      </c>
      <c r="H77" s="8">
        <v>2000</v>
      </c>
      <c r="I77" s="89"/>
    </row>
    <row r="78" spans="1:9" ht="15.75" thickBot="1">
      <c r="A78" s="83"/>
      <c r="B78" s="74"/>
      <c r="C78" s="75"/>
      <c r="D78" s="84"/>
      <c r="E78" s="75"/>
      <c r="F78" s="81"/>
      <c r="G78" s="12" t="s">
        <v>25</v>
      </c>
      <c r="H78" s="9">
        <v>1000</v>
      </c>
      <c r="I78" s="90"/>
    </row>
    <row r="79" spans="1:9" ht="102" customHeight="1">
      <c r="A79" s="83"/>
      <c r="B79" s="74"/>
      <c r="C79" s="73" t="s">
        <v>58</v>
      </c>
      <c r="D79" s="82" t="s">
        <v>18</v>
      </c>
      <c r="E79" s="73" t="s">
        <v>19</v>
      </c>
      <c r="F79" s="79" t="s">
        <v>20</v>
      </c>
      <c r="G79" s="91">
        <f>SUM(H80:H83)</f>
        <v>40000</v>
      </c>
      <c r="H79" s="92"/>
      <c r="I79" s="88" t="s">
        <v>59</v>
      </c>
    </row>
    <row r="80" spans="1:9" ht="15">
      <c r="A80" s="83"/>
      <c r="B80" s="74"/>
      <c r="C80" s="74"/>
      <c r="D80" s="83"/>
      <c r="E80" s="74"/>
      <c r="F80" s="80"/>
      <c r="G80" s="11" t="s">
        <v>22</v>
      </c>
      <c r="H80" s="8">
        <v>10000</v>
      </c>
      <c r="I80" s="89"/>
    </row>
    <row r="81" spans="1:9" ht="15">
      <c r="A81" s="83"/>
      <c r="B81" s="74"/>
      <c r="C81" s="74"/>
      <c r="D81" s="83"/>
      <c r="E81" s="74"/>
      <c r="F81" s="80"/>
      <c r="G81" s="11" t="s">
        <v>23</v>
      </c>
      <c r="H81" s="8">
        <v>10000</v>
      </c>
      <c r="I81" s="89"/>
    </row>
    <row r="82" spans="1:9" ht="15">
      <c r="A82" s="83"/>
      <c r="B82" s="74"/>
      <c r="C82" s="74"/>
      <c r="D82" s="83"/>
      <c r="E82" s="74"/>
      <c r="F82" s="80"/>
      <c r="G82" s="11" t="s">
        <v>24</v>
      </c>
      <c r="H82" s="8">
        <v>10000</v>
      </c>
      <c r="I82" s="89"/>
    </row>
    <row r="83" spans="1:9" ht="15.75" thickBot="1">
      <c r="A83" s="83"/>
      <c r="B83" s="74"/>
      <c r="C83" s="75"/>
      <c r="D83" s="84"/>
      <c r="E83" s="75"/>
      <c r="F83" s="81"/>
      <c r="G83" s="12" t="s">
        <v>25</v>
      </c>
      <c r="H83" s="9">
        <v>10000</v>
      </c>
      <c r="I83" s="90"/>
    </row>
    <row r="84" spans="1:9" ht="130.5" customHeight="1">
      <c r="A84" s="83"/>
      <c r="B84" s="74"/>
      <c r="C84" s="70" t="s">
        <v>60</v>
      </c>
      <c r="D84" s="76" t="s">
        <v>18</v>
      </c>
      <c r="E84" s="70" t="s">
        <v>19</v>
      </c>
      <c r="F84" s="85" t="s">
        <v>20</v>
      </c>
      <c r="G84" s="95">
        <f>SUM(H85:H88)</f>
        <v>2500</v>
      </c>
      <c r="H84" s="96"/>
      <c r="I84" s="97" t="s">
        <v>61</v>
      </c>
    </row>
    <row r="85" spans="1:9" ht="15">
      <c r="A85" s="83"/>
      <c r="B85" s="74"/>
      <c r="C85" s="71"/>
      <c r="D85" s="77"/>
      <c r="E85" s="71"/>
      <c r="F85" s="86"/>
      <c r="G85" s="36" t="s">
        <v>22</v>
      </c>
      <c r="H85" s="37">
        <v>1000</v>
      </c>
      <c r="I85" s="98"/>
    </row>
    <row r="86" spans="1:9" ht="15">
      <c r="A86" s="83"/>
      <c r="B86" s="74"/>
      <c r="C86" s="71"/>
      <c r="D86" s="77"/>
      <c r="E86" s="71"/>
      <c r="F86" s="86"/>
      <c r="G86" s="36" t="s">
        <v>23</v>
      </c>
      <c r="H86" s="37">
        <v>500</v>
      </c>
      <c r="I86" s="98"/>
    </row>
    <row r="87" spans="1:9" ht="15">
      <c r="A87" s="83"/>
      <c r="B87" s="74"/>
      <c r="C87" s="71"/>
      <c r="D87" s="77"/>
      <c r="E87" s="71"/>
      <c r="F87" s="86"/>
      <c r="G87" s="36" t="s">
        <v>24</v>
      </c>
      <c r="H87" s="37">
        <v>500</v>
      </c>
      <c r="I87" s="98"/>
    </row>
    <row r="88" spans="1:9" ht="15.75" thickBot="1">
      <c r="A88" s="83"/>
      <c r="B88" s="74"/>
      <c r="C88" s="72"/>
      <c r="D88" s="78"/>
      <c r="E88" s="72"/>
      <c r="F88" s="87"/>
      <c r="G88" s="38" t="s">
        <v>25</v>
      </c>
      <c r="H88" s="39">
        <v>500</v>
      </c>
      <c r="I88" s="99"/>
    </row>
    <row r="89" spans="1:9" ht="15" customHeight="1">
      <c r="A89" s="83"/>
      <c r="B89" s="74"/>
      <c r="C89" s="70" t="s">
        <v>62</v>
      </c>
      <c r="D89" s="76" t="s">
        <v>18</v>
      </c>
      <c r="E89" s="70" t="s">
        <v>19</v>
      </c>
      <c r="F89" s="85" t="s">
        <v>20</v>
      </c>
      <c r="G89" s="95">
        <f>SUM(H90:H93)</f>
        <v>1300</v>
      </c>
      <c r="H89" s="96"/>
      <c r="I89" s="97" t="s">
        <v>63</v>
      </c>
    </row>
    <row r="90" spans="1:9" ht="15">
      <c r="A90" s="83"/>
      <c r="B90" s="74"/>
      <c r="C90" s="71"/>
      <c r="D90" s="77"/>
      <c r="E90" s="71"/>
      <c r="F90" s="86"/>
      <c r="G90" s="36" t="s">
        <v>22</v>
      </c>
      <c r="H90" s="37">
        <v>500</v>
      </c>
      <c r="I90" s="98"/>
    </row>
    <row r="91" spans="1:9" ht="15">
      <c r="A91" s="83"/>
      <c r="B91" s="74"/>
      <c r="C91" s="71"/>
      <c r="D91" s="77"/>
      <c r="E91" s="71"/>
      <c r="F91" s="86"/>
      <c r="G91" s="36" t="s">
        <v>23</v>
      </c>
      <c r="H91" s="37">
        <v>300</v>
      </c>
      <c r="I91" s="98"/>
    </row>
    <row r="92" spans="1:9" ht="15">
      <c r="A92" s="83"/>
      <c r="B92" s="74"/>
      <c r="C92" s="71"/>
      <c r="D92" s="77"/>
      <c r="E92" s="71"/>
      <c r="F92" s="86"/>
      <c r="G92" s="36" t="s">
        <v>24</v>
      </c>
      <c r="H92" s="37">
        <v>300</v>
      </c>
      <c r="I92" s="98"/>
    </row>
    <row r="93" spans="1:9" ht="15.75" thickBot="1">
      <c r="A93" s="83"/>
      <c r="B93" s="74"/>
      <c r="C93" s="72"/>
      <c r="D93" s="78"/>
      <c r="E93" s="72"/>
      <c r="F93" s="87"/>
      <c r="G93" s="38" t="s">
        <v>25</v>
      </c>
      <c r="H93" s="39">
        <v>200</v>
      </c>
      <c r="I93" s="99"/>
    </row>
    <row r="94" spans="1:9" ht="28.5" customHeight="1">
      <c r="A94" s="83"/>
      <c r="B94" s="74"/>
      <c r="C94" s="70" t="s">
        <v>64</v>
      </c>
      <c r="D94" s="76" t="s">
        <v>18</v>
      </c>
      <c r="E94" s="70" t="s">
        <v>19</v>
      </c>
      <c r="F94" s="85" t="s">
        <v>20</v>
      </c>
      <c r="G94" s="95">
        <f>SUM(H95:H98)</f>
        <v>14000</v>
      </c>
      <c r="H94" s="96"/>
      <c r="I94" s="97" t="s">
        <v>65</v>
      </c>
    </row>
    <row r="95" spans="1:9" ht="15">
      <c r="A95" s="83"/>
      <c r="B95" s="74"/>
      <c r="C95" s="71"/>
      <c r="D95" s="77"/>
      <c r="E95" s="71"/>
      <c r="F95" s="86"/>
      <c r="G95" s="36" t="s">
        <v>22</v>
      </c>
      <c r="H95" s="37">
        <v>5000</v>
      </c>
      <c r="I95" s="98"/>
    </row>
    <row r="96" spans="1:9" ht="15">
      <c r="A96" s="83"/>
      <c r="B96" s="74"/>
      <c r="C96" s="71"/>
      <c r="D96" s="77"/>
      <c r="E96" s="71"/>
      <c r="F96" s="86"/>
      <c r="G96" s="36" t="s">
        <v>23</v>
      </c>
      <c r="H96" s="37">
        <v>3000</v>
      </c>
      <c r="I96" s="98"/>
    </row>
    <row r="97" spans="1:9" ht="15">
      <c r="A97" s="83"/>
      <c r="B97" s="74"/>
      <c r="C97" s="71"/>
      <c r="D97" s="77"/>
      <c r="E97" s="71"/>
      <c r="F97" s="86"/>
      <c r="G97" s="36" t="s">
        <v>24</v>
      </c>
      <c r="H97" s="37">
        <v>3000</v>
      </c>
      <c r="I97" s="98"/>
    </row>
    <row r="98" spans="1:9" ht="15.75" thickBot="1">
      <c r="A98" s="83"/>
      <c r="B98" s="74"/>
      <c r="C98" s="72"/>
      <c r="D98" s="78"/>
      <c r="E98" s="72"/>
      <c r="F98" s="87"/>
      <c r="G98" s="38" t="s">
        <v>25</v>
      </c>
      <c r="H98" s="39">
        <v>3000</v>
      </c>
      <c r="I98" s="99"/>
    </row>
    <row r="99" spans="1:9" ht="28.5" customHeight="1">
      <c r="A99" s="83"/>
      <c r="B99" s="74"/>
      <c r="C99" s="73" t="s">
        <v>66</v>
      </c>
      <c r="D99" s="82" t="s">
        <v>18</v>
      </c>
      <c r="E99" s="73" t="s">
        <v>19</v>
      </c>
      <c r="F99" s="79" t="s">
        <v>20</v>
      </c>
      <c r="G99" s="93">
        <f>SUM(H100:H103)</f>
        <v>500000</v>
      </c>
      <c r="H99" s="94"/>
      <c r="I99" s="88" t="s">
        <v>67</v>
      </c>
    </row>
    <row r="100" spans="1:9" ht="15">
      <c r="A100" s="83"/>
      <c r="B100" s="74"/>
      <c r="C100" s="74"/>
      <c r="D100" s="83"/>
      <c r="E100" s="74"/>
      <c r="F100" s="80"/>
      <c r="G100" s="11" t="s">
        <v>22</v>
      </c>
      <c r="H100" s="8">
        <v>200000</v>
      </c>
      <c r="I100" s="89"/>
    </row>
    <row r="101" spans="1:9" ht="15">
      <c r="A101" s="83"/>
      <c r="B101" s="74"/>
      <c r="C101" s="74"/>
      <c r="D101" s="83"/>
      <c r="E101" s="74"/>
      <c r="F101" s="80"/>
      <c r="G101" s="11" t="s">
        <v>23</v>
      </c>
      <c r="H101" s="8">
        <v>100000</v>
      </c>
      <c r="I101" s="89"/>
    </row>
    <row r="102" spans="1:9" ht="15">
      <c r="A102" s="83"/>
      <c r="B102" s="74"/>
      <c r="C102" s="74"/>
      <c r="D102" s="83"/>
      <c r="E102" s="74"/>
      <c r="F102" s="80"/>
      <c r="G102" s="11" t="s">
        <v>24</v>
      </c>
      <c r="H102" s="8">
        <v>100000</v>
      </c>
      <c r="I102" s="89"/>
    </row>
    <row r="103" spans="1:9" ht="15.75" thickBot="1">
      <c r="A103" s="83"/>
      <c r="B103" s="74"/>
      <c r="C103" s="75"/>
      <c r="D103" s="84"/>
      <c r="E103" s="75"/>
      <c r="F103" s="81"/>
      <c r="G103" s="12" t="s">
        <v>25</v>
      </c>
      <c r="H103" s="9">
        <v>100000</v>
      </c>
      <c r="I103" s="90"/>
    </row>
    <row r="104" spans="1:9" ht="180.75" customHeight="1">
      <c r="A104" s="83"/>
      <c r="B104" s="74"/>
      <c r="C104" s="73" t="s">
        <v>68</v>
      </c>
      <c r="D104" s="82" t="s">
        <v>18</v>
      </c>
      <c r="E104" s="73" t="s">
        <v>19</v>
      </c>
      <c r="F104" s="79" t="s">
        <v>20</v>
      </c>
      <c r="G104" s="93">
        <f>SUM(H105:H108)</f>
        <v>120000</v>
      </c>
      <c r="H104" s="94"/>
      <c r="I104" s="88" t="s">
        <v>69</v>
      </c>
    </row>
    <row r="105" spans="1:9" ht="15">
      <c r="A105" s="83"/>
      <c r="B105" s="74"/>
      <c r="C105" s="74"/>
      <c r="D105" s="83"/>
      <c r="E105" s="74"/>
      <c r="F105" s="80"/>
      <c r="G105" s="11" t="s">
        <v>22</v>
      </c>
      <c r="H105" s="8">
        <v>30000</v>
      </c>
      <c r="I105" s="89"/>
    </row>
    <row r="106" spans="1:9" ht="15">
      <c r="A106" s="83"/>
      <c r="B106" s="74"/>
      <c r="C106" s="74"/>
      <c r="D106" s="83"/>
      <c r="E106" s="74"/>
      <c r="F106" s="80"/>
      <c r="G106" s="11" t="s">
        <v>23</v>
      </c>
      <c r="H106" s="8">
        <v>30000</v>
      </c>
      <c r="I106" s="89"/>
    </row>
    <row r="107" spans="1:9" ht="15">
      <c r="A107" s="83"/>
      <c r="B107" s="74"/>
      <c r="C107" s="74"/>
      <c r="D107" s="83"/>
      <c r="E107" s="74"/>
      <c r="F107" s="80"/>
      <c r="G107" s="11" t="s">
        <v>24</v>
      </c>
      <c r="H107" s="8">
        <v>30000</v>
      </c>
      <c r="I107" s="89"/>
    </row>
    <row r="108" spans="1:9" ht="15.75" thickBot="1">
      <c r="A108" s="83"/>
      <c r="B108" s="74"/>
      <c r="C108" s="75"/>
      <c r="D108" s="84"/>
      <c r="E108" s="75"/>
      <c r="F108" s="81"/>
      <c r="G108" s="12" t="s">
        <v>25</v>
      </c>
      <c r="H108" s="9">
        <v>30000</v>
      </c>
      <c r="I108" s="90"/>
    </row>
    <row r="109" spans="1:9" ht="30.75" customHeight="1">
      <c r="A109" s="83"/>
      <c r="B109" s="74"/>
      <c r="C109" s="73" t="s">
        <v>70</v>
      </c>
      <c r="D109" s="82" t="s">
        <v>18</v>
      </c>
      <c r="E109" s="73" t="s">
        <v>19</v>
      </c>
      <c r="F109" s="79" t="s">
        <v>20</v>
      </c>
      <c r="G109" s="93">
        <f>SUM(H110:H113)</f>
        <v>120000</v>
      </c>
      <c r="H109" s="94"/>
      <c r="I109" s="88" t="s">
        <v>71</v>
      </c>
    </row>
    <row r="110" spans="1:9" ht="15">
      <c r="A110" s="83"/>
      <c r="B110" s="74"/>
      <c r="C110" s="74"/>
      <c r="D110" s="83"/>
      <c r="E110" s="74"/>
      <c r="F110" s="80"/>
      <c r="G110" s="11" t="s">
        <v>22</v>
      </c>
      <c r="H110" s="8">
        <v>30000</v>
      </c>
      <c r="I110" s="89"/>
    </row>
    <row r="111" spans="1:9" ht="15">
      <c r="A111" s="83"/>
      <c r="B111" s="74"/>
      <c r="C111" s="74"/>
      <c r="D111" s="83"/>
      <c r="E111" s="74"/>
      <c r="F111" s="80"/>
      <c r="G111" s="11" t="s">
        <v>23</v>
      </c>
      <c r="H111" s="8">
        <v>30000</v>
      </c>
      <c r="I111" s="89"/>
    </row>
    <row r="112" spans="1:9" ht="15">
      <c r="A112" s="83"/>
      <c r="B112" s="74"/>
      <c r="C112" s="74"/>
      <c r="D112" s="83"/>
      <c r="E112" s="74"/>
      <c r="F112" s="80"/>
      <c r="G112" s="11" t="s">
        <v>24</v>
      </c>
      <c r="H112" s="8">
        <v>30000</v>
      </c>
      <c r="I112" s="89"/>
    </row>
    <row r="113" spans="1:9" ht="15.75" thickBot="1">
      <c r="A113" s="83"/>
      <c r="B113" s="74"/>
      <c r="C113" s="75"/>
      <c r="D113" s="84"/>
      <c r="E113" s="75"/>
      <c r="F113" s="81"/>
      <c r="G113" s="12" t="s">
        <v>25</v>
      </c>
      <c r="H113" s="9">
        <v>30000</v>
      </c>
      <c r="I113" s="90"/>
    </row>
    <row r="114" spans="1:9" ht="47.25" customHeight="1">
      <c r="A114" s="83"/>
      <c r="B114" s="74"/>
      <c r="C114" s="73" t="s">
        <v>72</v>
      </c>
      <c r="D114" s="82" t="s">
        <v>18</v>
      </c>
      <c r="E114" s="73" t="s">
        <v>19</v>
      </c>
      <c r="F114" s="79" t="s">
        <v>20</v>
      </c>
      <c r="G114" s="93">
        <f>SUM(H115:H118)</f>
        <v>45000</v>
      </c>
      <c r="H114" s="94"/>
      <c r="I114" s="88" t="s">
        <v>73</v>
      </c>
    </row>
    <row r="115" spans="1:9" ht="15">
      <c r="A115" s="83"/>
      <c r="B115" s="74"/>
      <c r="C115" s="74"/>
      <c r="D115" s="83"/>
      <c r="E115" s="74"/>
      <c r="F115" s="80"/>
      <c r="G115" s="11" t="s">
        <v>22</v>
      </c>
      <c r="H115" s="8">
        <v>15000</v>
      </c>
      <c r="I115" s="89"/>
    </row>
    <row r="116" spans="1:9" ht="15">
      <c r="A116" s="83"/>
      <c r="B116" s="74"/>
      <c r="C116" s="74"/>
      <c r="D116" s="83"/>
      <c r="E116" s="74"/>
      <c r="F116" s="80"/>
      <c r="G116" s="11" t="s">
        <v>23</v>
      </c>
      <c r="H116" s="8">
        <v>10000</v>
      </c>
      <c r="I116" s="89"/>
    </row>
    <row r="117" spans="1:9" ht="15">
      <c r="A117" s="83"/>
      <c r="B117" s="74"/>
      <c r="C117" s="74"/>
      <c r="D117" s="83"/>
      <c r="E117" s="74"/>
      <c r="F117" s="80"/>
      <c r="G117" s="11" t="s">
        <v>24</v>
      </c>
      <c r="H117" s="8">
        <v>10000</v>
      </c>
      <c r="I117" s="89"/>
    </row>
    <row r="118" spans="1:9" ht="15.75" thickBot="1">
      <c r="A118" s="83"/>
      <c r="B118" s="74"/>
      <c r="C118" s="75"/>
      <c r="D118" s="84"/>
      <c r="E118" s="75"/>
      <c r="F118" s="81"/>
      <c r="G118" s="12" t="s">
        <v>25</v>
      </c>
      <c r="H118" s="9">
        <v>10000</v>
      </c>
      <c r="I118" s="90"/>
    </row>
    <row r="119" spans="1:9" ht="51.75" customHeight="1">
      <c r="A119" s="83"/>
      <c r="B119" s="74"/>
      <c r="C119" s="101" t="s">
        <v>74</v>
      </c>
      <c r="D119" s="82" t="s">
        <v>18</v>
      </c>
      <c r="E119" s="73" t="s">
        <v>19</v>
      </c>
      <c r="F119" s="79" t="s">
        <v>20</v>
      </c>
      <c r="G119" s="93">
        <f>SUM(H120:H123)</f>
        <v>15000</v>
      </c>
      <c r="H119" s="94"/>
      <c r="I119" s="101" t="s">
        <v>75</v>
      </c>
    </row>
    <row r="120" spans="1:9" ht="15">
      <c r="A120" s="83"/>
      <c r="B120" s="74"/>
      <c r="C120" s="102"/>
      <c r="D120" s="83"/>
      <c r="E120" s="74"/>
      <c r="F120" s="80"/>
      <c r="G120" s="11" t="s">
        <v>22</v>
      </c>
      <c r="H120" s="8">
        <v>6000</v>
      </c>
      <c r="I120" s="102"/>
    </row>
    <row r="121" spans="1:9" ht="15">
      <c r="A121" s="83"/>
      <c r="B121" s="74"/>
      <c r="C121" s="102"/>
      <c r="D121" s="83"/>
      <c r="E121" s="74"/>
      <c r="F121" s="80"/>
      <c r="G121" s="11" t="s">
        <v>23</v>
      </c>
      <c r="H121" s="8">
        <v>5000</v>
      </c>
      <c r="I121" s="102"/>
    </row>
    <row r="122" spans="1:9" ht="15">
      <c r="A122" s="83"/>
      <c r="B122" s="74"/>
      <c r="C122" s="102"/>
      <c r="D122" s="83"/>
      <c r="E122" s="74"/>
      <c r="F122" s="80"/>
      <c r="G122" s="11" t="s">
        <v>24</v>
      </c>
      <c r="H122" s="8">
        <v>2000</v>
      </c>
      <c r="I122" s="102"/>
    </row>
    <row r="123" spans="1:9" ht="15.75" thickBot="1">
      <c r="A123" s="83"/>
      <c r="B123" s="74"/>
      <c r="C123" s="103"/>
      <c r="D123" s="84"/>
      <c r="E123" s="75"/>
      <c r="F123" s="81"/>
      <c r="G123" s="12" t="s">
        <v>25</v>
      </c>
      <c r="H123" s="9">
        <v>2000</v>
      </c>
      <c r="I123" s="103"/>
    </row>
    <row r="124" spans="1:9" ht="66" customHeight="1">
      <c r="A124" s="83"/>
      <c r="B124" s="74"/>
      <c r="C124" s="73" t="s">
        <v>76</v>
      </c>
      <c r="D124" s="82" t="s">
        <v>18</v>
      </c>
      <c r="E124" s="73" t="s">
        <v>19</v>
      </c>
      <c r="F124" s="79" t="s">
        <v>20</v>
      </c>
      <c r="G124" s="93">
        <f>SUM(H125:H128)</f>
        <v>8000</v>
      </c>
      <c r="H124" s="94"/>
      <c r="I124" s="88" t="s">
        <v>77</v>
      </c>
    </row>
    <row r="125" spans="1:9" ht="15">
      <c r="A125" s="83"/>
      <c r="B125" s="74"/>
      <c r="C125" s="74"/>
      <c r="D125" s="83"/>
      <c r="E125" s="74"/>
      <c r="F125" s="80"/>
      <c r="G125" s="11" t="s">
        <v>22</v>
      </c>
      <c r="H125" s="8">
        <v>2950</v>
      </c>
      <c r="I125" s="89"/>
    </row>
    <row r="126" spans="1:9" ht="15">
      <c r="A126" s="83"/>
      <c r="B126" s="74"/>
      <c r="C126" s="74"/>
      <c r="D126" s="83"/>
      <c r="E126" s="74"/>
      <c r="F126" s="80"/>
      <c r="G126" s="11" t="s">
        <v>23</v>
      </c>
      <c r="H126" s="8">
        <v>2650</v>
      </c>
      <c r="I126" s="89"/>
    </row>
    <row r="127" spans="1:9" ht="15">
      <c r="A127" s="83"/>
      <c r="B127" s="74"/>
      <c r="C127" s="74"/>
      <c r="D127" s="83"/>
      <c r="E127" s="74"/>
      <c r="F127" s="80"/>
      <c r="G127" s="11" t="s">
        <v>24</v>
      </c>
      <c r="H127" s="8">
        <v>1600</v>
      </c>
      <c r="I127" s="89"/>
    </row>
    <row r="128" spans="1:9" ht="15.75" thickBot="1">
      <c r="A128" s="83"/>
      <c r="B128" s="74"/>
      <c r="C128" s="75"/>
      <c r="D128" s="84"/>
      <c r="E128" s="75"/>
      <c r="F128" s="81"/>
      <c r="G128" s="12" t="s">
        <v>25</v>
      </c>
      <c r="H128" s="9">
        <v>800</v>
      </c>
      <c r="I128" s="90"/>
    </row>
    <row r="129" spans="1:8" ht="15.75" thickBot="1">
      <c r="A129" s="106" t="s">
        <v>78</v>
      </c>
      <c r="B129" s="107"/>
      <c r="C129" s="107"/>
      <c r="D129" s="107"/>
      <c r="E129" s="107"/>
      <c r="F129" s="108"/>
      <c r="G129" s="104">
        <f>G6+G19+G24+G29+G34+G39+G44+G49+G54+G59+G64+G69+G74+G79+G84+G89+G94+G99+G124+G104+G109+G114+G119</f>
        <v>2447000</v>
      </c>
      <c r="H129" s="105"/>
    </row>
    <row r="130" spans="1:8" ht="15.75" thickBot="1">
      <c r="A130" s="100"/>
      <c r="B130" s="100"/>
      <c r="C130" s="100"/>
      <c r="D130" s="100"/>
      <c r="E130" s="100"/>
      <c r="F130" s="100"/>
      <c r="G130" s="15">
        <v>2019</v>
      </c>
      <c r="H130" s="16">
        <f>H7+H20+H25+H35+H40+H45+H50+H55+H60+H65+H70+H75+H80+H85+H90+H95+H100+H125+H30+H105+H110+H115+H120</f>
        <v>881450</v>
      </c>
    </row>
    <row r="131" spans="7:8" ht="15.75" thickBot="1">
      <c r="G131" s="15">
        <v>2020</v>
      </c>
      <c r="H131" s="16">
        <f>H8+H21+H26+H31+H36+H41+H46+H51+H56+H61+H66+H71+H76+H81+H86+H91+H96+H101+H126+H106+H111+H116+H121</f>
        <v>574650</v>
      </c>
    </row>
    <row r="132" spans="7:8" ht="15.75" thickBot="1">
      <c r="G132" s="15">
        <v>2021</v>
      </c>
      <c r="H132" s="16">
        <f>H9+H22+H27+H32+H37+H42+H47+H52+H57+H62+H67+H72+H77+H82+H87+H92+H97+H102+H127+H107+H112+H117+H122</f>
        <v>495400</v>
      </c>
    </row>
    <row r="133" spans="7:8" ht="15.75" thickBot="1">
      <c r="G133" s="15">
        <v>2022</v>
      </c>
      <c r="H133" s="16">
        <f>H10+H23+H28+H33+H38+H43+H48+H53+H58+H63+H68+H73+H78+H83+H88+H93+H98+H103+H128+H108+H113+H118+H123</f>
        <v>495500</v>
      </c>
    </row>
    <row r="136" ht="15">
      <c r="H136" s="10">
        <f>G129-(H130+H131+H132+H133)</f>
        <v>0</v>
      </c>
    </row>
  </sheetData>
  <sheetProtection/>
  <mergeCells count="152">
    <mergeCell ref="C39:C43"/>
    <mergeCell ref="D39:D43"/>
    <mergeCell ref="D49:D53"/>
    <mergeCell ref="D54:D58"/>
    <mergeCell ref="E64:E68"/>
    <mergeCell ref="F59:F63"/>
    <mergeCell ref="C49:C53"/>
    <mergeCell ref="E124:E128"/>
    <mergeCell ref="D24:D28"/>
    <mergeCell ref="G94:H94"/>
    <mergeCell ref="G99:H99"/>
    <mergeCell ref="E54:E58"/>
    <mergeCell ref="E69:E73"/>
    <mergeCell ref="E49:E53"/>
    <mergeCell ref="E29:E33"/>
    <mergeCell ref="F24:F28"/>
    <mergeCell ref="D44:D48"/>
    <mergeCell ref="E24:E28"/>
    <mergeCell ref="I124:I128"/>
    <mergeCell ref="G124:H124"/>
    <mergeCell ref="C94:C98"/>
    <mergeCell ref="D94:D98"/>
    <mergeCell ref="E94:E98"/>
    <mergeCell ref="G119:H119"/>
    <mergeCell ref="I119:I123"/>
    <mergeCell ref="C124:C128"/>
    <mergeCell ref="D124:D128"/>
    <mergeCell ref="G74:H74"/>
    <mergeCell ref="F74:F78"/>
    <mergeCell ref="F69:F73"/>
    <mergeCell ref="F49:F53"/>
    <mergeCell ref="F34:F38"/>
    <mergeCell ref="E59:E63"/>
    <mergeCell ref="G34:H34"/>
    <mergeCell ref="E79:E83"/>
    <mergeCell ref="E74:E78"/>
    <mergeCell ref="F124:F128"/>
    <mergeCell ref="C19:C23"/>
    <mergeCell ref="D6:D18"/>
    <mergeCell ref="D19:D23"/>
    <mergeCell ref="F29:F33"/>
    <mergeCell ref="E89:E93"/>
    <mergeCell ref="E19:E23"/>
    <mergeCell ref="F19:F23"/>
    <mergeCell ref="A1:I2"/>
    <mergeCell ref="A3:A5"/>
    <mergeCell ref="B3:B5"/>
    <mergeCell ref="C3:C5"/>
    <mergeCell ref="D3:D5"/>
    <mergeCell ref="C6:C18"/>
    <mergeCell ref="I3:I5"/>
    <mergeCell ref="E3:E5"/>
    <mergeCell ref="G3:H5"/>
    <mergeCell ref="G6:H6"/>
    <mergeCell ref="I6:I10"/>
    <mergeCell ref="F3:F5"/>
    <mergeCell ref="F6:F18"/>
    <mergeCell ref="E6:E18"/>
    <mergeCell ref="C54:C58"/>
    <mergeCell ref="D69:D73"/>
    <mergeCell ref="D59:D63"/>
    <mergeCell ref="C44:C48"/>
    <mergeCell ref="C59:C63"/>
    <mergeCell ref="I19:I23"/>
    <mergeCell ref="G19:H19"/>
    <mergeCell ref="I24:I28"/>
    <mergeCell ref="E34:E38"/>
    <mergeCell ref="G24:H24"/>
    <mergeCell ref="C79:C83"/>
    <mergeCell ref="C64:C68"/>
    <mergeCell ref="D64:D68"/>
    <mergeCell ref="D79:D83"/>
    <mergeCell ref="C69:C73"/>
    <mergeCell ref="D74:D78"/>
    <mergeCell ref="C74:C78"/>
    <mergeCell ref="G129:H129"/>
    <mergeCell ref="A129:F129"/>
    <mergeCell ref="A6:A128"/>
    <mergeCell ref="B6:B128"/>
    <mergeCell ref="C24:C28"/>
    <mergeCell ref="D29:D33"/>
    <mergeCell ref="C34:C38"/>
    <mergeCell ref="D34:D38"/>
    <mergeCell ref="C29:C33"/>
    <mergeCell ref="D114:D118"/>
    <mergeCell ref="E114:E118"/>
    <mergeCell ref="F114:F118"/>
    <mergeCell ref="C109:C113"/>
    <mergeCell ref="E109:E113"/>
    <mergeCell ref="F109:F113"/>
    <mergeCell ref="D109:D113"/>
    <mergeCell ref="A130:F130"/>
    <mergeCell ref="C99:C103"/>
    <mergeCell ref="D99:D103"/>
    <mergeCell ref="E99:E103"/>
    <mergeCell ref="F99:F103"/>
    <mergeCell ref="C119:C123"/>
    <mergeCell ref="D119:D123"/>
    <mergeCell ref="E119:E123"/>
    <mergeCell ref="F119:F123"/>
    <mergeCell ref="C114:C118"/>
    <mergeCell ref="G29:H29"/>
    <mergeCell ref="G39:H39"/>
    <mergeCell ref="I34:I38"/>
    <mergeCell ref="I39:I43"/>
    <mergeCell ref="G44:H44"/>
    <mergeCell ref="I44:I48"/>
    <mergeCell ref="I29:I33"/>
    <mergeCell ref="I54:I58"/>
    <mergeCell ref="I59:I63"/>
    <mergeCell ref="G49:H49"/>
    <mergeCell ref="I64:I68"/>
    <mergeCell ref="G54:H54"/>
    <mergeCell ref="G59:H59"/>
    <mergeCell ref="I84:I88"/>
    <mergeCell ref="I79:I83"/>
    <mergeCell ref="I99:I103"/>
    <mergeCell ref="F79:F83"/>
    <mergeCell ref="G79:H79"/>
    <mergeCell ref="G84:H84"/>
    <mergeCell ref="F89:F93"/>
    <mergeCell ref="F84:F88"/>
    <mergeCell ref="I114:I118"/>
    <mergeCell ref="G114:H114"/>
    <mergeCell ref="G109:H109"/>
    <mergeCell ref="I109:I113"/>
    <mergeCell ref="I74:I78"/>
    <mergeCell ref="I104:I108"/>
    <mergeCell ref="G89:H89"/>
    <mergeCell ref="G104:H104"/>
    <mergeCell ref="I94:I98"/>
    <mergeCell ref="I89:I93"/>
    <mergeCell ref="I69:I73"/>
    <mergeCell ref="G64:H64"/>
    <mergeCell ref="G69:H69"/>
    <mergeCell ref="E39:E43"/>
    <mergeCell ref="E44:E48"/>
    <mergeCell ref="F39:F43"/>
    <mergeCell ref="F44:F48"/>
    <mergeCell ref="F64:F68"/>
    <mergeCell ref="I49:I53"/>
    <mergeCell ref="F54:F58"/>
    <mergeCell ref="C89:C93"/>
    <mergeCell ref="E104:E108"/>
    <mergeCell ref="C84:C88"/>
    <mergeCell ref="D84:D88"/>
    <mergeCell ref="F104:F108"/>
    <mergeCell ref="D89:D93"/>
    <mergeCell ref="C104:C108"/>
    <mergeCell ref="D104:D108"/>
    <mergeCell ref="F94:F98"/>
    <mergeCell ref="E84:E88"/>
  </mergeCells>
  <printOptions/>
  <pageMargins left="0.7086614173228347" right="0.7086614173228347" top="0.7480314960629921" bottom="0.7480314960629921" header="0.31496062992125984" footer="0.31496062992125984"/>
  <pageSetup fitToHeight="0" fitToWidth="1" orientation="landscape" paperSize="9" scale="59"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I83"/>
  <sheetViews>
    <sheetView view="pageBreakPreview" zoomScaleSheetLayoutView="100" zoomScalePageLayoutView="0" workbookViewId="0" topLeftCell="A65">
      <selection activeCell="F16" sqref="F16:J20"/>
    </sheetView>
  </sheetViews>
  <sheetFormatPr defaultColWidth="8.8515625" defaultRowHeight="15"/>
  <cols>
    <col min="1" max="1" width="8.8515625" style="0" customWidth="1"/>
    <col min="2" max="2" width="24.421875" style="0" customWidth="1"/>
    <col min="3" max="3" width="31.421875" style="0" customWidth="1"/>
    <col min="4" max="4" width="18.421875" style="0" customWidth="1"/>
    <col min="5" max="5" width="30.421875" style="0" customWidth="1"/>
    <col min="6" max="6" width="16.00390625" style="0" customWidth="1"/>
    <col min="7" max="7" width="6.28125" style="13" customWidth="1"/>
    <col min="8" max="8" width="11.421875" style="1" bestFit="1" customWidth="1"/>
    <col min="9" max="9" width="63.140625" style="0" customWidth="1"/>
    <col min="10" max="10" width="20.421875" style="0" customWidth="1"/>
  </cols>
  <sheetData>
    <row r="1" spans="1:9" ht="15">
      <c r="A1" s="112" t="s">
        <v>8</v>
      </c>
      <c r="B1" s="113"/>
      <c r="C1" s="113"/>
      <c r="D1" s="113"/>
      <c r="E1" s="113"/>
      <c r="F1" s="113"/>
      <c r="G1" s="113"/>
      <c r="H1" s="113"/>
      <c r="I1" s="113"/>
    </row>
    <row r="2" spans="1:9" ht="21.75" customHeight="1" thickBot="1">
      <c r="A2" s="114"/>
      <c r="B2" s="114"/>
      <c r="C2" s="114"/>
      <c r="D2" s="114"/>
      <c r="E2" s="114"/>
      <c r="F2" s="114"/>
      <c r="G2" s="114"/>
      <c r="H2" s="114"/>
      <c r="I2" s="114"/>
    </row>
    <row r="3" spans="1:9" ht="73.5" customHeight="1">
      <c r="A3" s="109" t="s">
        <v>9</v>
      </c>
      <c r="B3" s="109" t="s">
        <v>10</v>
      </c>
      <c r="C3" s="109" t="s">
        <v>11</v>
      </c>
      <c r="D3" s="109" t="s">
        <v>12</v>
      </c>
      <c r="E3" s="109" t="s">
        <v>13</v>
      </c>
      <c r="F3" s="109" t="s">
        <v>14</v>
      </c>
      <c r="G3" s="122" t="s">
        <v>15</v>
      </c>
      <c r="H3" s="123"/>
      <c r="I3" s="109" t="s">
        <v>16</v>
      </c>
    </row>
    <row r="4" spans="1:9" ht="15">
      <c r="A4" s="110"/>
      <c r="B4" s="110"/>
      <c r="C4" s="110"/>
      <c r="D4" s="110"/>
      <c r="E4" s="110"/>
      <c r="F4" s="110"/>
      <c r="G4" s="124"/>
      <c r="H4" s="125"/>
      <c r="I4" s="110"/>
    </row>
    <row r="5" spans="1:9" ht="15.75" thickBot="1">
      <c r="A5" s="111"/>
      <c r="B5" s="111"/>
      <c r="C5" s="111"/>
      <c r="D5" s="111"/>
      <c r="E5" s="111"/>
      <c r="F5" s="111"/>
      <c r="G5" s="124"/>
      <c r="H5" s="125"/>
      <c r="I5" s="111"/>
    </row>
    <row r="6" spans="1:9" ht="41.25" customHeight="1">
      <c r="A6" s="82"/>
      <c r="B6" s="73"/>
      <c r="C6" s="73" t="s">
        <v>79</v>
      </c>
      <c r="D6" s="82" t="s">
        <v>80</v>
      </c>
      <c r="E6" s="73" t="s">
        <v>81</v>
      </c>
      <c r="F6" s="79" t="s">
        <v>20</v>
      </c>
      <c r="G6" s="91">
        <f>SUM(H7:H10)</f>
        <v>124800</v>
      </c>
      <c r="H6" s="123"/>
      <c r="I6" s="119" t="s">
        <v>82</v>
      </c>
    </row>
    <row r="7" spans="1:9" ht="15">
      <c r="A7" s="83"/>
      <c r="B7" s="74"/>
      <c r="C7" s="74"/>
      <c r="D7" s="83"/>
      <c r="E7" s="74"/>
      <c r="F7" s="80"/>
      <c r="G7" s="54" t="s">
        <v>22</v>
      </c>
      <c r="H7" s="3">
        <v>31200</v>
      </c>
      <c r="I7" s="120"/>
    </row>
    <row r="8" spans="1:9" ht="15">
      <c r="A8" s="83"/>
      <c r="B8" s="74"/>
      <c r="C8" s="74"/>
      <c r="D8" s="83"/>
      <c r="E8" s="74"/>
      <c r="F8" s="80"/>
      <c r="G8" s="54" t="s">
        <v>23</v>
      </c>
      <c r="H8" s="3">
        <v>31200</v>
      </c>
      <c r="I8" s="120"/>
    </row>
    <row r="9" spans="1:9" ht="15">
      <c r="A9" s="83"/>
      <c r="B9" s="74"/>
      <c r="C9" s="74"/>
      <c r="D9" s="83"/>
      <c r="E9" s="74"/>
      <c r="F9" s="80"/>
      <c r="G9" s="54" t="s">
        <v>24</v>
      </c>
      <c r="H9" s="3">
        <v>31200</v>
      </c>
      <c r="I9" s="120"/>
    </row>
    <row r="10" spans="1:9" ht="15.75" thickBot="1">
      <c r="A10" s="83"/>
      <c r="B10" s="74"/>
      <c r="C10" s="75"/>
      <c r="D10" s="84"/>
      <c r="E10" s="75"/>
      <c r="F10" s="81"/>
      <c r="G10" s="54" t="s">
        <v>25</v>
      </c>
      <c r="H10" s="3">
        <v>31200</v>
      </c>
      <c r="I10" s="121"/>
    </row>
    <row r="11" spans="1:9" ht="39.75" customHeight="1">
      <c r="A11" s="83"/>
      <c r="B11" s="74"/>
      <c r="C11" s="73" t="s">
        <v>83</v>
      </c>
      <c r="D11" s="82" t="s">
        <v>80</v>
      </c>
      <c r="E11" s="73" t="s">
        <v>81</v>
      </c>
      <c r="F11" s="79" t="s">
        <v>20</v>
      </c>
      <c r="G11" s="91">
        <f>SUM(H12:H15)</f>
        <v>210000</v>
      </c>
      <c r="H11" s="92"/>
      <c r="I11" s="119" t="s">
        <v>84</v>
      </c>
    </row>
    <row r="12" spans="1:9" ht="15">
      <c r="A12" s="83"/>
      <c r="B12" s="74"/>
      <c r="C12" s="74"/>
      <c r="D12" s="83"/>
      <c r="E12" s="74"/>
      <c r="F12" s="80"/>
      <c r="G12" s="54" t="s">
        <v>22</v>
      </c>
      <c r="H12" s="3">
        <v>75000</v>
      </c>
      <c r="I12" s="120"/>
    </row>
    <row r="13" spans="1:9" ht="15">
      <c r="A13" s="83"/>
      <c r="B13" s="74"/>
      <c r="C13" s="74"/>
      <c r="D13" s="83"/>
      <c r="E13" s="74"/>
      <c r="F13" s="80"/>
      <c r="G13" s="54" t="s">
        <v>23</v>
      </c>
      <c r="H13" s="3">
        <v>75000</v>
      </c>
      <c r="I13" s="120"/>
    </row>
    <row r="14" spans="1:9" ht="15">
      <c r="A14" s="83"/>
      <c r="B14" s="74"/>
      <c r="C14" s="74"/>
      <c r="D14" s="83"/>
      <c r="E14" s="74"/>
      <c r="F14" s="80"/>
      <c r="G14" s="54" t="s">
        <v>24</v>
      </c>
      <c r="H14" s="3">
        <v>40000</v>
      </c>
      <c r="I14" s="120"/>
    </row>
    <row r="15" spans="1:9" ht="15.75" thickBot="1">
      <c r="A15" s="83"/>
      <c r="B15" s="74"/>
      <c r="C15" s="75"/>
      <c r="D15" s="84"/>
      <c r="E15" s="75"/>
      <c r="F15" s="81"/>
      <c r="G15" s="55" t="s">
        <v>25</v>
      </c>
      <c r="H15" s="5">
        <v>20000</v>
      </c>
      <c r="I15" s="121"/>
    </row>
    <row r="16" spans="1:9" ht="43.5" customHeight="1">
      <c r="A16" s="83"/>
      <c r="B16" s="74"/>
      <c r="C16" s="73" t="s">
        <v>85</v>
      </c>
      <c r="D16" s="82" t="s">
        <v>80</v>
      </c>
      <c r="E16" s="73" t="s">
        <v>81</v>
      </c>
      <c r="F16" s="79" t="s">
        <v>20</v>
      </c>
      <c r="G16" s="91">
        <f>SUM(H17:H20)</f>
        <v>220000</v>
      </c>
      <c r="H16" s="92"/>
      <c r="I16" s="119" t="s">
        <v>86</v>
      </c>
    </row>
    <row r="17" spans="1:9" ht="15">
      <c r="A17" s="83"/>
      <c r="B17" s="74"/>
      <c r="C17" s="74"/>
      <c r="D17" s="83"/>
      <c r="E17" s="74"/>
      <c r="F17" s="80"/>
      <c r="G17" s="54" t="s">
        <v>22</v>
      </c>
      <c r="H17" s="3">
        <v>70000</v>
      </c>
      <c r="I17" s="120"/>
    </row>
    <row r="18" spans="1:9" ht="15">
      <c r="A18" s="83"/>
      <c r="B18" s="74"/>
      <c r="C18" s="74"/>
      <c r="D18" s="83"/>
      <c r="E18" s="74"/>
      <c r="F18" s="80"/>
      <c r="G18" s="54" t="s">
        <v>23</v>
      </c>
      <c r="H18" s="3">
        <v>50000</v>
      </c>
      <c r="I18" s="120"/>
    </row>
    <row r="19" spans="1:9" ht="15">
      <c r="A19" s="83"/>
      <c r="B19" s="74"/>
      <c r="C19" s="74"/>
      <c r="D19" s="83"/>
      <c r="E19" s="74"/>
      <c r="F19" s="80"/>
      <c r="G19" s="54" t="s">
        <v>24</v>
      </c>
      <c r="H19" s="3">
        <v>50000</v>
      </c>
      <c r="I19" s="120"/>
    </row>
    <row r="20" spans="1:9" ht="15.75" thickBot="1">
      <c r="A20" s="83"/>
      <c r="B20" s="74"/>
      <c r="C20" s="75"/>
      <c r="D20" s="84"/>
      <c r="E20" s="75"/>
      <c r="F20" s="81"/>
      <c r="G20" s="55" t="s">
        <v>25</v>
      </c>
      <c r="H20" s="5">
        <v>50000</v>
      </c>
      <c r="I20" s="121"/>
    </row>
    <row r="21" spans="1:9" ht="55.5" customHeight="1">
      <c r="A21" s="83"/>
      <c r="B21" s="74"/>
      <c r="C21" s="73" t="s">
        <v>87</v>
      </c>
      <c r="D21" s="82" t="s">
        <v>80</v>
      </c>
      <c r="E21" s="73" t="s">
        <v>81</v>
      </c>
      <c r="F21" s="79" t="s">
        <v>20</v>
      </c>
      <c r="G21" s="91">
        <f>SUM(H22:H25)</f>
        <v>71300</v>
      </c>
      <c r="H21" s="92"/>
      <c r="I21" s="119" t="s">
        <v>88</v>
      </c>
    </row>
    <row r="22" spans="1:9" ht="15">
      <c r="A22" s="83"/>
      <c r="B22" s="74"/>
      <c r="C22" s="74"/>
      <c r="D22" s="83"/>
      <c r="E22" s="74"/>
      <c r="F22" s="80"/>
      <c r="G22" s="54" t="s">
        <v>22</v>
      </c>
      <c r="H22" s="3">
        <v>50000</v>
      </c>
      <c r="I22" s="120"/>
    </row>
    <row r="23" spans="1:9" ht="15">
      <c r="A23" s="83"/>
      <c r="B23" s="74"/>
      <c r="C23" s="74"/>
      <c r="D23" s="83"/>
      <c r="E23" s="74"/>
      <c r="F23" s="80"/>
      <c r="G23" s="54" t="s">
        <v>23</v>
      </c>
      <c r="H23" s="3">
        <v>7100</v>
      </c>
      <c r="I23" s="120"/>
    </row>
    <row r="24" spans="1:9" ht="15">
      <c r="A24" s="83"/>
      <c r="B24" s="74"/>
      <c r="C24" s="74"/>
      <c r="D24" s="83"/>
      <c r="E24" s="74"/>
      <c r="F24" s="80"/>
      <c r="G24" s="54" t="s">
        <v>24</v>
      </c>
      <c r="H24" s="3">
        <v>7100</v>
      </c>
      <c r="I24" s="120"/>
    </row>
    <row r="25" spans="1:9" ht="15.75" thickBot="1">
      <c r="A25" s="83"/>
      <c r="B25" s="74"/>
      <c r="C25" s="75"/>
      <c r="D25" s="84"/>
      <c r="E25" s="75"/>
      <c r="F25" s="81"/>
      <c r="G25" s="55" t="s">
        <v>25</v>
      </c>
      <c r="H25" s="5">
        <v>7100</v>
      </c>
      <c r="I25" s="121"/>
    </row>
    <row r="26" spans="1:9" ht="15" customHeight="1">
      <c r="A26" s="83"/>
      <c r="B26" s="74"/>
      <c r="C26" s="73" t="s">
        <v>89</v>
      </c>
      <c r="D26" s="82" t="s">
        <v>80</v>
      </c>
      <c r="E26" s="73" t="s">
        <v>81</v>
      </c>
      <c r="F26" s="79" t="s">
        <v>20</v>
      </c>
      <c r="G26" s="91">
        <f>SUM(H27:H30)</f>
        <v>15200</v>
      </c>
      <c r="H26" s="92"/>
      <c r="I26" s="119" t="s">
        <v>90</v>
      </c>
    </row>
    <row r="27" spans="1:9" ht="15">
      <c r="A27" s="83"/>
      <c r="B27" s="74"/>
      <c r="C27" s="74"/>
      <c r="D27" s="83"/>
      <c r="E27" s="74"/>
      <c r="F27" s="80"/>
      <c r="G27" s="54" t="s">
        <v>22</v>
      </c>
      <c r="H27" s="3">
        <v>3800</v>
      </c>
      <c r="I27" s="120"/>
    </row>
    <row r="28" spans="1:9" ht="15">
      <c r="A28" s="83"/>
      <c r="B28" s="74"/>
      <c r="C28" s="74"/>
      <c r="D28" s="83"/>
      <c r="E28" s="74"/>
      <c r="F28" s="80"/>
      <c r="G28" s="54" t="s">
        <v>23</v>
      </c>
      <c r="H28" s="3">
        <v>3800</v>
      </c>
      <c r="I28" s="120"/>
    </row>
    <row r="29" spans="1:9" ht="15">
      <c r="A29" s="83"/>
      <c r="B29" s="74"/>
      <c r="C29" s="74"/>
      <c r="D29" s="83"/>
      <c r="E29" s="74"/>
      <c r="F29" s="80"/>
      <c r="G29" s="54" t="s">
        <v>24</v>
      </c>
      <c r="H29" s="3">
        <v>3800</v>
      </c>
      <c r="I29" s="120"/>
    </row>
    <row r="30" spans="1:9" ht="15.75" thickBot="1">
      <c r="A30" s="83"/>
      <c r="B30" s="74"/>
      <c r="C30" s="75"/>
      <c r="D30" s="84"/>
      <c r="E30" s="75"/>
      <c r="F30" s="81"/>
      <c r="G30" s="55" t="s">
        <v>25</v>
      </c>
      <c r="H30" s="5">
        <v>3800</v>
      </c>
      <c r="I30" s="121"/>
    </row>
    <row r="31" spans="1:9" ht="28.5" customHeight="1">
      <c r="A31" s="83"/>
      <c r="B31" s="74"/>
      <c r="C31" s="73" t="s">
        <v>91</v>
      </c>
      <c r="D31" s="82" t="s">
        <v>80</v>
      </c>
      <c r="E31" s="73" t="s">
        <v>81</v>
      </c>
      <c r="F31" s="79" t="s">
        <v>20</v>
      </c>
      <c r="G31" s="91">
        <f>SUM(H32:H35)</f>
        <v>830000</v>
      </c>
      <c r="H31" s="92"/>
      <c r="I31" s="119" t="s">
        <v>92</v>
      </c>
    </row>
    <row r="32" spans="1:9" ht="15">
      <c r="A32" s="83"/>
      <c r="B32" s="74"/>
      <c r="C32" s="74"/>
      <c r="D32" s="83"/>
      <c r="E32" s="74"/>
      <c r="F32" s="80"/>
      <c r="G32" s="54" t="s">
        <v>22</v>
      </c>
      <c r="H32" s="3">
        <v>250000</v>
      </c>
      <c r="I32" s="120"/>
    </row>
    <row r="33" spans="1:9" ht="15">
      <c r="A33" s="83"/>
      <c r="B33" s="74"/>
      <c r="C33" s="74"/>
      <c r="D33" s="83"/>
      <c r="E33" s="74"/>
      <c r="F33" s="80"/>
      <c r="G33" s="54" t="s">
        <v>23</v>
      </c>
      <c r="H33" s="3">
        <v>230000</v>
      </c>
      <c r="I33" s="120"/>
    </row>
    <row r="34" spans="1:9" ht="15">
      <c r="A34" s="83"/>
      <c r="B34" s="74"/>
      <c r="C34" s="74"/>
      <c r="D34" s="83"/>
      <c r="E34" s="74"/>
      <c r="F34" s="80"/>
      <c r="G34" s="54" t="s">
        <v>24</v>
      </c>
      <c r="H34" s="3">
        <v>180000</v>
      </c>
      <c r="I34" s="120"/>
    </row>
    <row r="35" spans="1:9" ht="15.75" thickBot="1">
      <c r="A35" s="83"/>
      <c r="B35" s="74"/>
      <c r="C35" s="75"/>
      <c r="D35" s="84"/>
      <c r="E35" s="75"/>
      <c r="F35" s="81"/>
      <c r="G35" s="55" t="s">
        <v>25</v>
      </c>
      <c r="H35" s="5">
        <v>170000</v>
      </c>
      <c r="I35" s="121"/>
    </row>
    <row r="36" spans="1:9" ht="69" customHeight="1">
      <c r="A36" s="83"/>
      <c r="B36" s="74"/>
      <c r="C36" s="73" t="s">
        <v>93</v>
      </c>
      <c r="D36" s="82" t="s">
        <v>80</v>
      </c>
      <c r="E36" s="73" t="s">
        <v>81</v>
      </c>
      <c r="F36" s="79" t="s">
        <v>20</v>
      </c>
      <c r="G36" s="91">
        <f>SUM(H37:H40)</f>
        <v>81000</v>
      </c>
      <c r="H36" s="92"/>
      <c r="I36" s="119" t="s">
        <v>94</v>
      </c>
    </row>
    <row r="37" spans="1:9" ht="15">
      <c r="A37" s="83"/>
      <c r="B37" s="74"/>
      <c r="C37" s="74"/>
      <c r="D37" s="83"/>
      <c r="E37" s="74"/>
      <c r="F37" s="80"/>
      <c r="G37" s="54" t="s">
        <v>22</v>
      </c>
      <c r="H37" s="3">
        <v>16000</v>
      </c>
      <c r="I37" s="120"/>
    </row>
    <row r="38" spans="1:9" ht="15">
      <c r="A38" s="83"/>
      <c r="B38" s="74"/>
      <c r="C38" s="74"/>
      <c r="D38" s="83"/>
      <c r="E38" s="74"/>
      <c r="F38" s="80"/>
      <c r="G38" s="54" t="s">
        <v>23</v>
      </c>
      <c r="H38" s="3">
        <v>19000</v>
      </c>
      <c r="I38" s="120"/>
    </row>
    <row r="39" spans="1:9" ht="15">
      <c r="A39" s="83"/>
      <c r="B39" s="74"/>
      <c r="C39" s="74"/>
      <c r="D39" s="83"/>
      <c r="E39" s="74"/>
      <c r="F39" s="80"/>
      <c r="G39" s="54" t="s">
        <v>24</v>
      </c>
      <c r="H39" s="3">
        <v>22000</v>
      </c>
      <c r="I39" s="120"/>
    </row>
    <row r="40" spans="1:9" ht="15.75" thickBot="1">
      <c r="A40" s="83"/>
      <c r="B40" s="74"/>
      <c r="C40" s="75"/>
      <c r="D40" s="84"/>
      <c r="E40" s="75"/>
      <c r="F40" s="81"/>
      <c r="G40" s="55" t="s">
        <v>25</v>
      </c>
      <c r="H40" s="5">
        <v>24000</v>
      </c>
      <c r="I40" s="121"/>
    </row>
    <row r="41" spans="1:9" ht="28.5" customHeight="1">
      <c r="A41" s="83"/>
      <c r="B41" s="74"/>
      <c r="C41" s="73" t="s">
        <v>95</v>
      </c>
      <c r="D41" s="82" t="s">
        <v>80</v>
      </c>
      <c r="E41" s="73" t="s">
        <v>81</v>
      </c>
      <c r="F41" s="79" t="s">
        <v>20</v>
      </c>
      <c r="G41" s="91">
        <f>SUM(H42:H45)</f>
        <v>760000</v>
      </c>
      <c r="H41" s="92"/>
      <c r="I41" s="119" t="s">
        <v>96</v>
      </c>
    </row>
    <row r="42" spans="1:9" ht="15">
      <c r="A42" s="83"/>
      <c r="B42" s="74"/>
      <c r="C42" s="74"/>
      <c r="D42" s="83"/>
      <c r="E42" s="74"/>
      <c r="F42" s="80"/>
      <c r="G42" s="54" t="s">
        <v>22</v>
      </c>
      <c r="H42" s="3">
        <v>190000</v>
      </c>
      <c r="I42" s="120"/>
    </row>
    <row r="43" spans="1:9" ht="15">
      <c r="A43" s="83"/>
      <c r="B43" s="74"/>
      <c r="C43" s="74"/>
      <c r="D43" s="83"/>
      <c r="E43" s="74"/>
      <c r="F43" s="80"/>
      <c r="G43" s="54" t="s">
        <v>23</v>
      </c>
      <c r="H43" s="3">
        <v>190000</v>
      </c>
      <c r="I43" s="120"/>
    </row>
    <row r="44" spans="1:9" ht="15">
      <c r="A44" s="83"/>
      <c r="B44" s="74"/>
      <c r="C44" s="74"/>
      <c r="D44" s="83"/>
      <c r="E44" s="74"/>
      <c r="F44" s="80"/>
      <c r="G44" s="54" t="s">
        <v>24</v>
      </c>
      <c r="H44" s="3">
        <v>190000</v>
      </c>
      <c r="I44" s="120"/>
    </row>
    <row r="45" spans="1:9" ht="15.75" thickBot="1">
      <c r="A45" s="83"/>
      <c r="B45" s="74"/>
      <c r="C45" s="75"/>
      <c r="D45" s="84"/>
      <c r="E45" s="75"/>
      <c r="F45" s="81"/>
      <c r="G45" s="55" t="s">
        <v>25</v>
      </c>
      <c r="H45" s="5">
        <v>190000</v>
      </c>
      <c r="I45" s="121"/>
    </row>
    <row r="46" spans="1:9" ht="15" customHeight="1">
      <c r="A46" s="83"/>
      <c r="B46" s="74"/>
      <c r="C46" s="73" t="s">
        <v>97</v>
      </c>
      <c r="D46" s="82" t="s">
        <v>80</v>
      </c>
      <c r="E46" s="73" t="s">
        <v>81</v>
      </c>
      <c r="F46" s="79" t="s">
        <v>20</v>
      </c>
      <c r="G46" s="91">
        <f>SUM(H47:H50)</f>
        <v>100000</v>
      </c>
      <c r="H46" s="92"/>
      <c r="I46" s="119" t="s">
        <v>98</v>
      </c>
    </row>
    <row r="47" spans="1:9" ht="25.5" customHeight="1">
      <c r="A47" s="83"/>
      <c r="B47" s="74"/>
      <c r="C47" s="74"/>
      <c r="D47" s="83"/>
      <c r="E47" s="74"/>
      <c r="F47" s="80"/>
      <c r="G47" s="54" t="s">
        <v>22</v>
      </c>
      <c r="H47" s="3">
        <v>50000</v>
      </c>
      <c r="I47" s="120"/>
    </row>
    <row r="48" spans="1:9" ht="15">
      <c r="A48" s="83"/>
      <c r="B48" s="74"/>
      <c r="C48" s="74"/>
      <c r="D48" s="83"/>
      <c r="E48" s="74"/>
      <c r="F48" s="80"/>
      <c r="G48" s="54" t="s">
        <v>23</v>
      </c>
      <c r="H48" s="3">
        <v>20000</v>
      </c>
      <c r="I48" s="120"/>
    </row>
    <row r="49" spans="1:9" ht="15">
      <c r="A49" s="83"/>
      <c r="B49" s="74"/>
      <c r="C49" s="74"/>
      <c r="D49" s="83"/>
      <c r="E49" s="74"/>
      <c r="F49" s="80"/>
      <c r="G49" s="54" t="s">
        <v>24</v>
      </c>
      <c r="H49" s="3">
        <v>20000</v>
      </c>
      <c r="I49" s="120"/>
    </row>
    <row r="50" spans="1:9" ht="15.75" thickBot="1">
      <c r="A50" s="83"/>
      <c r="B50" s="74"/>
      <c r="C50" s="75"/>
      <c r="D50" s="84"/>
      <c r="E50" s="75"/>
      <c r="F50" s="81"/>
      <c r="G50" s="55" t="s">
        <v>25</v>
      </c>
      <c r="H50" s="5">
        <v>10000</v>
      </c>
      <c r="I50" s="121"/>
    </row>
    <row r="51" spans="1:9" ht="15" customHeight="1">
      <c r="A51" s="83"/>
      <c r="B51" s="74"/>
      <c r="C51" s="73" t="s">
        <v>99</v>
      </c>
      <c r="D51" s="82" t="s">
        <v>80</v>
      </c>
      <c r="E51" s="73" t="s">
        <v>81</v>
      </c>
      <c r="F51" s="79" t="s">
        <v>20</v>
      </c>
      <c r="G51" s="91">
        <f>SUM(H52:H55)</f>
        <v>220000</v>
      </c>
      <c r="H51" s="92"/>
      <c r="I51" s="119" t="s">
        <v>100</v>
      </c>
    </row>
    <row r="52" spans="1:9" ht="15">
      <c r="A52" s="83"/>
      <c r="B52" s="74"/>
      <c r="C52" s="74"/>
      <c r="D52" s="83"/>
      <c r="E52" s="74"/>
      <c r="F52" s="80"/>
      <c r="G52" s="54" t="s">
        <v>22</v>
      </c>
      <c r="H52" s="3">
        <v>80000</v>
      </c>
      <c r="I52" s="120"/>
    </row>
    <row r="53" spans="1:9" ht="15">
      <c r="A53" s="83"/>
      <c r="B53" s="74"/>
      <c r="C53" s="74"/>
      <c r="D53" s="83"/>
      <c r="E53" s="74"/>
      <c r="F53" s="80"/>
      <c r="G53" s="54" t="s">
        <v>23</v>
      </c>
      <c r="H53" s="3">
        <v>50000</v>
      </c>
      <c r="I53" s="120"/>
    </row>
    <row r="54" spans="1:9" ht="15">
      <c r="A54" s="83"/>
      <c r="B54" s="74"/>
      <c r="C54" s="74"/>
      <c r="D54" s="83"/>
      <c r="E54" s="74"/>
      <c r="F54" s="80"/>
      <c r="G54" s="54" t="s">
        <v>24</v>
      </c>
      <c r="H54" s="3">
        <v>50000</v>
      </c>
      <c r="I54" s="120"/>
    </row>
    <row r="55" spans="1:9" ht="15.75" thickBot="1">
      <c r="A55" s="83"/>
      <c r="B55" s="74"/>
      <c r="C55" s="75"/>
      <c r="D55" s="84"/>
      <c r="E55" s="75"/>
      <c r="F55" s="81"/>
      <c r="G55" s="55" t="s">
        <v>25</v>
      </c>
      <c r="H55" s="5">
        <v>40000</v>
      </c>
      <c r="I55" s="121"/>
    </row>
    <row r="56" spans="1:9" ht="53.25" customHeight="1">
      <c r="A56" s="83"/>
      <c r="B56" s="74"/>
      <c r="C56" s="73" t="s">
        <v>101</v>
      </c>
      <c r="D56" s="82" t="s">
        <v>80</v>
      </c>
      <c r="E56" s="73" t="s">
        <v>81</v>
      </c>
      <c r="F56" s="79" t="s">
        <v>20</v>
      </c>
      <c r="G56" s="91">
        <f>SUM(H57:H60)</f>
        <v>45000</v>
      </c>
      <c r="H56" s="92"/>
      <c r="I56" s="119" t="s">
        <v>102</v>
      </c>
    </row>
    <row r="57" spans="1:9" ht="15">
      <c r="A57" s="83"/>
      <c r="B57" s="74"/>
      <c r="C57" s="74"/>
      <c r="D57" s="83"/>
      <c r="E57" s="74"/>
      <c r="F57" s="80"/>
      <c r="G57" s="54" t="s">
        <v>22</v>
      </c>
      <c r="H57" s="3">
        <v>9000</v>
      </c>
      <c r="I57" s="120"/>
    </row>
    <row r="58" spans="1:9" ht="15">
      <c r="A58" s="83"/>
      <c r="B58" s="74"/>
      <c r="C58" s="74"/>
      <c r="D58" s="83"/>
      <c r="E58" s="74"/>
      <c r="F58" s="80"/>
      <c r="G58" s="54" t="s">
        <v>23</v>
      </c>
      <c r="H58" s="3">
        <v>10500</v>
      </c>
      <c r="I58" s="120"/>
    </row>
    <row r="59" spans="1:9" ht="15">
      <c r="A59" s="83"/>
      <c r="B59" s="74"/>
      <c r="C59" s="74"/>
      <c r="D59" s="83"/>
      <c r="E59" s="74"/>
      <c r="F59" s="80"/>
      <c r="G59" s="54" t="s">
        <v>24</v>
      </c>
      <c r="H59" s="3">
        <v>12000</v>
      </c>
      <c r="I59" s="120"/>
    </row>
    <row r="60" spans="1:9" ht="15.75" thickBot="1">
      <c r="A60" s="83"/>
      <c r="B60" s="74"/>
      <c r="C60" s="75"/>
      <c r="D60" s="84"/>
      <c r="E60" s="75"/>
      <c r="F60" s="81"/>
      <c r="G60" s="55" t="s">
        <v>25</v>
      </c>
      <c r="H60" s="5">
        <v>13500</v>
      </c>
      <c r="I60" s="121"/>
    </row>
    <row r="61" spans="1:9" ht="34.5" customHeight="1">
      <c r="A61" s="83"/>
      <c r="B61" s="74"/>
      <c r="C61" s="73" t="s">
        <v>103</v>
      </c>
      <c r="D61" s="82" t="s">
        <v>80</v>
      </c>
      <c r="E61" s="73" t="s">
        <v>81</v>
      </c>
      <c r="F61" s="79" t="s">
        <v>20</v>
      </c>
      <c r="G61" s="91">
        <f>SUM(H62:H65)</f>
        <v>1500000</v>
      </c>
      <c r="H61" s="92"/>
      <c r="I61" s="119" t="s">
        <v>104</v>
      </c>
    </row>
    <row r="62" spans="1:9" ht="15">
      <c r="A62" s="83"/>
      <c r="B62" s="74"/>
      <c r="C62" s="74"/>
      <c r="D62" s="83"/>
      <c r="E62" s="74"/>
      <c r="F62" s="80"/>
      <c r="G62" s="54" t="s">
        <v>22</v>
      </c>
      <c r="H62" s="3">
        <v>300000</v>
      </c>
      <c r="I62" s="120"/>
    </row>
    <row r="63" spans="1:9" ht="15">
      <c r="A63" s="83"/>
      <c r="B63" s="74"/>
      <c r="C63" s="74"/>
      <c r="D63" s="83"/>
      <c r="E63" s="74"/>
      <c r="F63" s="80"/>
      <c r="G63" s="54" t="s">
        <v>23</v>
      </c>
      <c r="H63" s="3">
        <v>400000</v>
      </c>
      <c r="I63" s="120"/>
    </row>
    <row r="64" spans="1:9" ht="15">
      <c r="A64" s="83"/>
      <c r="B64" s="74"/>
      <c r="C64" s="74"/>
      <c r="D64" s="83"/>
      <c r="E64" s="74"/>
      <c r="F64" s="80"/>
      <c r="G64" s="54" t="s">
        <v>24</v>
      </c>
      <c r="H64" s="3">
        <v>400000</v>
      </c>
      <c r="I64" s="120"/>
    </row>
    <row r="65" spans="1:9" ht="15.75" thickBot="1">
      <c r="A65" s="83"/>
      <c r="B65" s="74"/>
      <c r="C65" s="75"/>
      <c r="D65" s="84"/>
      <c r="E65" s="75"/>
      <c r="F65" s="81"/>
      <c r="G65" s="55" t="s">
        <v>25</v>
      </c>
      <c r="H65" s="5">
        <v>400000</v>
      </c>
      <c r="I65" s="121"/>
    </row>
    <row r="66" spans="1:9" ht="67.5" customHeight="1">
      <c r="A66" s="83"/>
      <c r="B66" s="74"/>
      <c r="C66" s="101" t="s">
        <v>105</v>
      </c>
      <c r="D66" s="82" t="s">
        <v>80</v>
      </c>
      <c r="E66" s="73" t="s">
        <v>81</v>
      </c>
      <c r="F66" s="79" t="s">
        <v>20</v>
      </c>
      <c r="G66" s="91">
        <f>SUM(H67:H70)</f>
        <v>65400</v>
      </c>
      <c r="H66" s="92"/>
      <c r="I66" s="101" t="s">
        <v>106</v>
      </c>
    </row>
    <row r="67" spans="1:9" ht="15">
      <c r="A67" s="83"/>
      <c r="B67" s="74"/>
      <c r="C67" s="102"/>
      <c r="D67" s="83"/>
      <c r="E67" s="74"/>
      <c r="F67" s="80"/>
      <c r="G67" s="54" t="s">
        <v>22</v>
      </c>
      <c r="H67" s="3">
        <v>40000</v>
      </c>
      <c r="I67" s="102"/>
    </row>
    <row r="68" spans="1:9" ht="15">
      <c r="A68" s="83"/>
      <c r="B68" s="74"/>
      <c r="C68" s="102"/>
      <c r="D68" s="83"/>
      <c r="E68" s="74"/>
      <c r="F68" s="80"/>
      <c r="G68" s="54" t="s">
        <v>23</v>
      </c>
      <c r="H68" s="3">
        <v>10000</v>
      </c>
      <c r="I68" s="102"/>
    </row>
    <row r="69" spans="1:9" ht="15">
      <c r="A69" s="83"/>
      <c r="B69" s="74"/>
      <c r="C69" s="102"/>
      <c r="D69" s="83"/>
      <c r="E69" s="74"/>
      <c r="F69" s="80"/>
      <c r="G69" s="54" t="s">
        <v>24</v>
      </c>
      <c r="H69" s="3">
        <v>10000</v>
      </c>
      <c r="I69" s="102"/>
    </row>
    <row r="70" spans="1:9" ht="15.75" thickBot="1">
      <c r="A70" s="83"/>
      <c r="B70" s="74"/>
      <c r="C70" s="103"/>
      <c r="D70" s="84"/>
      <c r="E70" s="75"/>
      <c r="F70" s="81"/>
      <c r="G70" s="55" t="s">
        <v>25</v>
      </c>
      <c r="H70" s="5">
        <v>5400</v>
      </c>
      <c r="I70" s="103"/>
    </row>
    <row r="71" spans="1:9" ht="28.5" customHeight="1">
      <c r="A71" s="83"/>
      <c r="B71" s="74"/>
      <c r="C71" s="73" t="s">
        <v>107</v>
      </c>
      <c r="D71" s="82" t="s">
        <v>80</v>
      </c>
      <c r="E71" s="73" t="s">
        <v>81</v>
      </c>
      <c r="F71" s="79" t="s">
        <v>20</v>
      </c>
      <c r="G71" s="91">
        <f>SUM(H72:H75)</f>
        <v>476400</v>
      </c>
      <c r="H71" s="92"/>
      <c r="I71" s="119" t="s">
        <v>108</v>
      </c>
    </row>
    <row r="72" spans="1:9" ht="15">
      <c r="A72" s="83"/>
      <c r="B72" s="74"/>
      <c r="C72" s="74"/>
      <c r="D72" s="83"/>
      <c r="E72" s="74"/>
      <c r="F72" s="80"/>
      <c r="G72" s="54" t="s">
        <v>22</v>
      </c>
      <c r="H72" s="3">
        <v>170000</v>
      </c>
      <c r="I72" s="120"/>
    </row>
    <row r="73" spans="1:9" ht="15">
      <c r="A73" s="83"/>
      <c r="B73" s="74"/>
      <c r="C73" s="74"/>
      <c r="D73" s="83"/>
      <c r="E73" s="74"/>
      <c r="F73" s="80"/>
      <c r="G73" s="54" t="s">
        <v>23</v>
      </c>
      <c r="H73" s="3">
        <v>306400</v>
      </c>
      <c r="I73" s="120"/>
    </row>
    <row r="74" spans="1:9" ht="15">
      <c r="A74" s="83"/>
      <c r="B74" s="74"/>
      <c r="C74" s="74"/>
      <c r="D74" s="83"/>
      <c r="E74" s="74"/>
      <c r="F74" s="80"/>
      <c r="G74" s="54" t="s">
        <v>24</v>
      </c>
      <c r="H74" s="3">
        <v>0</v>
      </c>
      <c r="I74" s="120"/>
    </row>
    <row r="75" spans="1:9" ht="15.75" thickBot="1">
      <c r="A75" s="84"/>
      <c r="B75" s="75"/>
      <c r="C75" s="75"/>
      <c r="D75" s="84"/>
      <c r="E75" s="75"/>
      <c r="F75" s="81"/>
      <c r="G75" s="55" t="s">
        <v>25</v>
      </c>
      <c r="H75" s="5">
        <v>0</v>
      </c>
      <c r="I75" s="121"/>
    </row>
    <row r="76" spans="1:8" ht="15.75" thickBot="1">
      <c r="A76" s="106" t="s">
        <v>78</v>
      </c>
      <c r="B76" s="107"/>
      <c r="C76" s="107"/>
      <c r="D76" s="107"/>
      <c r="E76" s="107"/>
      <c r="F76" s="108"/>
      <c r="G76" s="118">
        <f>G6+G11+G16+G21+G26+G31+G36+G41+G46+G51+G56+G61+G71+G66</f>
        <v>4719100</v>
      </c>
      <c r="H76" s="105"/>
    </row>
    <row r="77" spans="6:8" ht="15.75" thickBot="1">
      <c r="F77" s="14"/>
      <c r="G77" s="19">
        <v>2019</v>
      </c>
      <c r="H77" s="17">
        <f>H7+H12+H17+H22+H27+H32+H37+H42+H47+H52+H57+H62+H72+H67</f>
        <v>1335000</v>
      </c>
    </row>
    <row r="78" spans="6:8" ht="15.75" thickBot="1">
      <c r="F78" s="14"/>
      <c r="G78" s="19">
        <v>2020</v>
      </c>
      <c r="H78" s="17">
        <f>H8+H13+H18+H23+H28+H33+H38+H43+H48+H53+H58+H63+H73+H68</f>
        <v>1403000</v>
      </c>
    </row>
    <row r="79" spans="6:8" ht="15.75" thickBot="1">
      <c r="F79" s="14"/>
      <c r="G79" s="19">
        <v>2021</v>
      </c>
      <c r="H79" s="18">
        <f>H9+H14+H19+H24+H29+H34+H39+H44+H49+H54+H59+H64+H74+H69</f>
        <v>1016100</v>
      </c>
    </row>
    <row r="80" spans="6:8" ht="15.75" thickBot="1">
      <c r="F80" s="14"/>
      <c r="G80" s="19">
        <v>2022</v>
      </c>
      <c r="H80" s="20">
        <f>H10+H15+H20+H25+H30+H35+H40+H45+H50+H55+H60+H65+H75+H70</f>
        <v>965000</v>
      </c>
    </row>
    <row r="82" ht="15">
      <c r="H82" s="21"/>
    </row>
    <row r="83" ht="15">
      <c r="H83" s="21">
        <f>G76-(H77+H78+H79+H80)</f>
        <v>0</v>
      </c>
    </row>
  </sheetData>
  <sheetProtection/>
  <mergeCells count="97">
    <mergeCell ref="G3:H5"/>
    <mergeCell ref="G6:H6"/>
    <mergeCell ref="G11:H11"/>
    <mergeCell ref="A1:I2"/>
    <mergeCell ref="A3:A5"/>
    <mergeCell ref="B3:B5"/>
    <mergeCell ref="C3:C5"/>
    <mergeCell ref="D3:D5"/>
    <mergeCell ref="E3:E5"/>
    <mergeCell ref="F3:F5"/>
    <mergeCell ref="I3:I5"/>
    <mergeCell ref="F6:F10"/>
    <mergeCell ref="E6:E10"/>
    <mergeCell ref="I6:I10"/>
    <mergeCell ref="E16:E20"/>
    <mergeCell ref="E21:E25"/>
    <mergeCell ref="F16:F20"/>
    <mergeCell ref="G16:H16"/>
    <mergeCell ref="I16:I20"/>
    <mergeCell ref="I21:I25"/>
    <mergeCell ref="I11:I15"/>
    <mergeCell ref="E31:E35"/>
    <mergeCell ref="D26:D30"/>
    <mergeCell ref="D31:D35"/>
    <mergeCell ref="D11:D15"/>
    <mergeCell ref="E11:E15"/>
    <mergeCell ref="F11:F15"/>
    <mergeCell ref="I26:I30"/>
    <mergeCell ref="G21:H21"/>
    <mergeCell ref="F26:F30"/>
    <mergeCell ref="F31:F35"/>
    <mergeCell ref="G26:H26"/>
    <mergeCell ref="G31:H31"/>
    <mergeCell ref="F21:F25"/>
    <mergeCell ref="I31:I35"/>
    <mergeCell ref="I36:I40"/>
    <mergeCell ref="G36:H36"/>
    <mergeCell ref="I41:I45"/>
    <mergeCell ref="G46:H46"/>
    <mergeCell ref="G41:H41"/>
    <mergeCell ref="F36:F40"/>
    <mergeCell ref="F41:F45"/>
    <mergeCell ref="F71:F75"/>
    <mergeCell ref="F66:F70"/>
    <mergeCell ref="F51:F55"/>
    <mergeCell ref="F56:F60"/>
    <mergeCell ref="G66:H66"/>
    <mergeCell ref="I46:I50"/>
    <mergeCell ref="F46:F50"/>
    <mergeCell ref="I56:I60"/>
    <mergeCell ref="G51:H51"/>
    <mergeCell ref="E71:E75"/>
    <mergeCell ref="E51:E55"/>
    <mergeCell ref="E56:E60"/>
    <mergeCell ref="E46:E50"/>
    <mergeCell ref="E66:E70"/>
    <mergeCell ref="F61:F65"/>
    <mergeCell ref="C26:C30"/>
    <mergeCell ref="I51:I55"/>
    <mergeCell ref="I61:I65"/>
    <mergeCell ref="G56:H56"/>
    <mergeCell ref="I66:I70"/>
    <mergeCell ref="I71:I75"/>
    <mergeCell ref="C56:C60"/>
    <mergeCell ref="D56:D60"/>
    <mergeCell ref="C51:C55"/>
    <mergeCell ref="E41:E45"/>
    <mergeCell ref="C11:C15"/>
    <mergeCell ref="B6:B75"/>
    <mergeCell ref="C6:C10"/>
    <mergeCell ref="D6:D10"/>
    <mergeCell ref="C71:C75"/>
    <mergeCell ref="D61:D65"/>
    <mergeCell ref="D36:D40"/>
    <mergeCell ref="C31:C35"/>
    <mergeCell ref="D71:D75"/>
    <mergeCell ref="D41:D45"/>
    <mergeCell ref="C16:C20"/>
    <mergeCell ref="D16:D20"/>
    <mergeCell ref="D21:D25"/>
    <mergeCell ref="C46:C50"/>
    <mergeCell ref="E61:E65"/>
    <mergeCell ref="C36:C40"/>
    <mergeCell ref="C21:C25"/>
    <mergeCell ref="D46:D50"/>
    <mergeCell ref="C41:C45"/>
    <mergeCell ref="C61:C65"/>
    <mergeCell ref="E36:E40"/>
    <mergeCell ref="E26:E30"/>
    <mergeCell ref="A6:A75"/>
    <mergeCell ref="D51:D55"/>
    <mergeCell ref="A76:F76"/>
    <mergeCell ref="G76:H76"/>
    <mergeCell ref="G61:H61"/>
    <mergeCell ref="G71:H71"/>
    <mergeCell ref="C66:C70"/>
    <mergeCell ref="D66:D7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A1:I76"/>
  <sheetViews>
    <sheetView view="pageBreakPreview" zoomScale="115" zoomScaleSheetLayoutView="115" zoomScalePageLayoutView="0" workbookViewId="0" topLeftCell="A51">
      <selection activeCell="C61" sqref="C61:C65"/>
    </sheetView>
  </sheetViews>
  <sheetFormatPr defaultColWidth="8.8515625" defaultRowHeight="15"/>
  <cols>
    <col min="1" max="1" width="8.8515625" style="0" customWidth="1"/>
    <col min="2" max="2" width="24.421875" style="0" customWidth="1"/>
    <col min="3" max="3" width="31.421875" style="0" customWidth="1"/>
    <col min="4" max="4" width="18.421875" style="0" customWidth="1"/>
    <col min="5" max="5" width="30.421875" style="0" customWidth="1"/>
    <col min="6" max="6" width="16.00390625" style="0" customWidth="1"/>
    <col min="7" max="7" width="6.421875" style="0" customWidth="1"/>
    <col min="8" max="8" width="13.140625" style="1" customWidth="1"/>
    <col min="9" max="9" width="63.140625" style="6" customWidth="1"/>
  </cols>
  <sheetData>
    <row r="1" spans="1:9" ht="15">
      <c r="A1" s="112" t="s">
        <v>8</v>
      </c>
      <c r="B1" s="113"/>
      <c r="C1" s="113"/>
      <c r="D1" s="113"/>
      <c r="E1" s="113"/>
      <c r="F1" s="113"/>
      <c r="G1" s="113"/>
      <c r="H1" s="113"/>
      <c r="I1" s="113"/>
    </row>
    <row r="2" spans="1:9" ht="21.75" customHeight="1" thickBot="1">
      <c r="A2" s="114"/>
      <c r="B2" s="114"/>
      <c r="C2" s="114"/>
      <c r="D2" s="114"/>
      <c r="E2" s="114"/>
      <c r="F2" s="114"/>
      <c r="G2" s="114"/>
      <c r="H2" s="114"/>
      <c r="I2" s="114"/>
    </row>
    <row r="3" spans="1:9" ht="73.5" customHeight="1">
      <c r="A3" s="109" t="s">
        <v>9</v>
      </c>
      <c r="B3" s="109" t="s">
        <v>10</v>
      </c>
      <c r="C3" s="109" t="s">
        <v>11</v>
      </c>
      <c r="D3" s="109" t="s">
        <v>12</v>
      </c>
      <c r="E3" s="109" t="s">
        <v>13</v>
      </c>
      <c r="F3" s="109" t="s">
        <v>14</v>
      </c>
      <c r="G3" s="122" t="s">
        <v>15</v>
      </c>
      <c r="H3" s="123"/>
      <c r="I3" s="109" t="s">
        <v>16</v>
      </c>
    </row>
    <row r="4" spans="1:9" ht="15">
      <c r="A4" s="110"/>
      <c r="B4" s="110"/>
      <c r="C4" s="110"/>
      <c r="D4" s="110"/>
      <c r="E4" s="110"/>
      <c r="F4" s="110"/>
      <c r="G4" s="124"/>
      <c r="H4" s="125"/>
      <c r="I4" s="110"/>
    </row>
    <row r="5" spans="1:9" ht="15.75" thickBot="1">
      <c r="A5" s="111"/>
      <c r="B5" s="111"/>
      <c r="C5" s="111"/>
      <c r="D5" s="111"/>
      <c r="E5" s="111"/>
      <c r="F5" s="111"/>
      <c r="G5" s="124"/>
      <c r="H5" s="125"/>
      <c r="I5" s="111"/>
    </row>
    <row r="6" spans="1:9" ht="120.75" customHeight="1">
      <c r="A6" s="131"/>
      <c r="B6" s="128"/>
      <c r="C6" s="73" t="s">
        <v>109</v>
      </c>
      <c r="D6" s="82" t="s">
        <v>80</v>
      </c>
      <c r="E6" s="73" t="s">
        <v>110</v>
      </c>
      <c r="F6" s="79" t="s">
        <v>20</v>
      </c>
      <c r="G6" s="91">
        <f>SUM(H7:H10)</f>
        <v>640907.6</v>
      </c>
      <c r="H6" s="123"/>
      <c r="I6" s="119" t="s">
        <v>111</v>
      </c>
    </row>
    <row r="7" spans="1:9" ht="15">
      <c r="A7" s="132"/>
      <c r="B7" s="129"/>
      <c r="C7" s="74"/>
      <c r="D7" s="83"/>
      <c r="E7" s="74"/>
      <c r="F7" s="80"/>
      <c r="G7" s="2" t="s">
        <v>22</v>
      </c>
      <c r="H7" s="3">
        <v>220054.1</v>
      </c>
      <c r="I7" s="120"/>
    </row>
    <row r="8" spans="1:9" ht="15">
      <c r="A8" s="132"/>
      <c r="B8" s="129"/>
      <c r="C8" s="74"/>
      <c r="D8" s="83"/>
      <c r="E8" s="74"/>
      <c r="F8" s="80"/>
      <c r="G8" s="2" t="s">
        <v>23</v>
      </c>
      <c r="H8" s="3">
        <v>140284.5</v>
      </c>
      <c r="I8" s="120"/>
    </row>
    <row r="9" spans="1:9" ht="15">
      <c r="A9" s="132"/>
      <c r="B9" s="129"/>
      <c r="C9" s="74"/>
      <c r="D9" s="83"/>
      <c r="E9" s="74"/>
      <c r="F9" s="80"/>
      <c r="G9" s="2" t="s">
        <v>24</v>
      </c>
      <c r="H9" s="3">
        <v>140284.5</v>
      </c>
      <c r="I9" s="120"/>
    </row>
    <row r="10" spans="1:9" ht="15.75" thickBot="1">
      <c r="A10" s="132"/>
      <c r="B10" s="129"/>
      <c r="C10" s="75"/>
      <c r="D10" s="84"/>
      <c r="E10" s="75"/>
      <c r="F10" s="81"/>
      <c r="G10" s="2" t="s">
        <v>25</v>
      </c>
      <c r="H10" s="3">
        <v>140284.5</v>
      </c>
      <c r="I10" s="121"/>
    </row>
    <row r="11" spans="1:9" ht="48.75" customHeight="1">
      <c r="A11" s="132"/>
      <c r="B11" s="129"/>
      <c r="C11" s="73" t="s">
        <v>112</v>
      </c>
      <c r="D11" s="82" t="s">
        <v>80</v>
      </c>
      <c r="E11" s="73" t="s">
        <v>110</v>
      </c>
      <c r="F11" s="79" t="s">
        <v>20</v>
      </c>
      <c r="G11" s="91">
        <f>SUM(H12:H15)</f>
        <v>22515.2</v>
      </c>
      <c r="H11" s="92"/>
      <c r="I11" s="119" t="s">
        <v>113</v>
      </c>
    </row>
    <row r="12" spans="1:9" ht="15">
      <c r="A12" s="132"/>
      <c r="B12" s="129"/>
      <c r="C12" s="74"/>
      <c r="D12" s="83"/>
      <c r="E12" s="74"/>
      <c r="F12" s="80"/>
      <c r="G12" s="2" t="s">
        <v>22</v>
      </c>
      <c r="H12" s="3">
        <v>5628.8</v>
      </c>
      <c r="I12" s="120"/>
    </row>
    <row r="13" spans="1:9" ht="15">
      <c r="A13" s="132"/>
      <c r="B13" s="129"/>
      <c r="C13" s="74"/>
      <c r="D13" s="83"/>
      <c r="E13" s="74"/>
      <c r="F13" s="80"/>
      <c r="G13" s="2" t="s">
        <v>23</v>
      </c>
      <c r="H13" s="3">
        <v>5628.8</v>
      </c>
      <c r="I13" s="120"/>
    </row>
    <row r="14" spans="1:9" ht="15">
      <c r="A14" s="132"/>
      <c r="B14" s="129"/>
      <c r="C14" s="74"/>
      <c r="D14" s="83"/>
      <c r="E14" s="74"/>
      <c r="F14" s="80"/>
      <c r="G14" s="2" t="s">
        <v>24</v>
      </c>
      <c r="H14" s="3">
        <v>5628.8</v>
      </c>
      <c r="I14" s="120"/>
    </row>
    <row r="15" spans="1:9" ht="15.75" thickBot="1">
      <c r="A15" s="132"/>
      <c r="B15" s="129"/>
      <c r="C15" s="75"/>
      <c r="D15" s="84"/>
      <c r="E15" s="75"/>
      <c r="F15" s="81"/>
      <c r="G15" s="4" t="s">
        <v>25</v>
      </c>
      <c r="H15" s="5">
        <v>5628.8</v>
      </c>
      <c r="I15" s="121"/>
    </row>
    <row r="16" spans="1:9" ht="28.5" customHeight="1">
      <c r="A16" s="132"/>
      <c r="B16" s="129"/>
      <c r="C16" s="73" t="s">
        <v>114</v>
      </c>
      <c r="D16" s="82" t="s">
        <v>80</v>
      </c>
      <c r="E16" s="73" t="s">
        <v>110</v>
      </c>
      <c r="F16" s="79" t="s">
        <v>20</v>
      </c>
      <c r="G16" s="91">
        <f>SUM(H17:H20)</f>
        <v>98246.5</v>
      </c>
      <c r="H16" s="92"/>
      <c r="I16" s="119" t="s">
        <v>115</v>
      </c>
    </row>
    <row r="17" spans="1:9" ht="15">
      <c r="A17" s="132"/>
      <c r="B17" s="129"/>
      <c r="C17" s="74"/>
      <c r="D17" s="83"/>
      <c r="E17" s="74"/>
      <c r="F17" s="80"/>
      <c r="G17" s="2" t="s">
        <v>22</v>
      </c>
      <c r="H17" s="3">
        <v>70926.6</v>
      </c>
      <c r="I17" s="120"/>
    </row>
    <row r="18" spans="1:9" ht="15">
      <c r="A18" s="132"/>
      <c r="B18" s="129"/>
      <c r="C18" s="74"/>
      <c r="D18" s="83"/>
      <c r="E18" s="74"/>
      <c r="F18" s="80"/>
      <c r="G18" s="2" t="s">
        <v>23</v>
      </c>
      <c r="H18" s="3">
        <v>20271.9</v>
      </c>
      <c r="I18" s="120"/>
    </row>
    <row r="19" spans="1:9" ht="15">
      <c r="A19" s="132"/>
      <c r="B19" s="129"/>
      <c r="C19" s="74"/>
      <c r="D19" s="83"/>
      <c r="E19" s="74"/>
      <c r="F19" s="80"/>
      <c r="G19" s="2" t="s">
        <v>24</v>
      </c>
      <c r="H19" s="3">
        <v>4528.8</v>
      </c>
      <c r="I19" s="120"/>
    </row>
    <row r="20" spans="1:9" ht="15.75" thickBot="1">
      <c r="A20" s="132"/>
      <c r="B20" s="129"/>
      <c r="C20" s="75"/>
      <c r="D20" s="84"/>
      <c r="E20" s="75"/>
      <c r="F20" s="81"/>
      <c r="G20" s="4" t="s">
        <v>25</v>
      </c>
      <c r="H20" s="5">
        <v>2519.2</v>
      </c>
      <c r="I20" s="121"/>
    </row>
    <row r="21" spans="1:9" ht="15.75" customHeight="1">
      <c r="A21" s="132"/>
      <c r="B21" s="129"/>
      <c r="C21" s="73" t="s">
        <v>116</v>
      </c>
      <c r="D21" s="82" t="s">
        <v>80</v>
      </c>
      <c r="E21" s="73" t="s">
        <v>110</v>
      </c>
      <c r="F21" s="79" t="s">
        <v>20</v>
      </c>
      <c r="G21" s="91">
        <f>SUM(H22:H25)</f>
        <v>45082.2</v>
      </c>
      <c r="H21" s="92"/>
      <c r="I21" s="119" t="s">
        <v>117</v>
      </c>
    </row>
    <row r="22" spans="1:9" ht="15">
      <c r="A22" s="132"/>
      <c r="B22" s="129"/>
      <c r="C22" s="74"/>
      <c r="D22" s="83"/>
      <c r="E22" s="74"/>
      <c r="F22" s="80"/>
      <c r="G22" s="2" t="s">
        <v>22</v>
      </c>
      <c r="H22" s="3">
        <v>15237.7</v>
      </c>
      <c r="I22" s="120"/>
    </row>
    <row r="23" spans="1:9" ht="15">
      <c r="A23" s="132"/>
      <c r="B23" s="129"/>
      <c r="C23" s="74"/>
      <c r="D23" s="83"/>
      <c r="E23" s="74"/>
      <c r="F23" s="80"/>
      <c r="G23" s="2" t="s">
        <v>23</v>
      </c>
      <c r="H23" s="3">
        <v>10099.4</v>
      </c>
      <c r="I23" s="120"/>
    </row>
    <row r="24" spans="1:9" ht="15">
      <c r="A24" s="132"/>
      <c r="B24" s="129"/>
      <c r="C24" s="74"/>
      <c r="D24" s="83"/>
      <c r="E24" s="74"/>
      <c r="F24" s="80"/>
      <c r="G24" s="2" t="s">
        <v>24</v>
      </c>
      <c r="H24" s="3">
        <v>9745.1</v>
      </c>
      <c r="I24" s="120"/>
    </row>
    <row r="25" spans="1:9" ht="15.75" thickBot="1">
      <c r="A25" s="132"/>
      <c r="B25" s="129"/>
      <c r="C25" s="75"/>
      <c r="D25" s="84"/>
      <c r="E25" s="75"/>
      <c r="F25" s="81"/>
      <c r="G25" s="4" t="s">
        <v>25</v>
      </c>
      <c r="H25" s="5">
        <v>10000</v>
      </c>
      <c r="I25" s="121"/>
    </row>
    <row r="26" spans="1:9" ht="43.5" customHeight="1">
      <c r="A26" s="132"/>
      <c r="B26" s="129"/>
      <c r="C26" s="73" t="s">
        <v>118</v>
      </c>
      <c r="D26" s="82" t="s">
        <v>80</v>
      </c>
      <c r="E26" s="73" t="s">
        <v>110</v>
      </c>
      <c r="F26" s="79" t="s">
        <v>20</v>
      </c>
      <c r="G26" s="91">
        <f>SUM(H27:H30)</f>
        <v>680</v>
      </c>
      <c r="H26" s="92"/>
      <c r="I26" s="119" t="s">
        <v>119</v>
      </c>
    </row>
    <row r="27" spans="1:9" ht="15">
      <c r="A27" s="132"/>
      <c r="B27" s="129"/>
      <c r="C27" s="74"/>
      <c r="D27" s="83"/>
      <c r="E27" s="74"/>
      <c r="F27" s="80"/>
      <c r="G27" s="2" t="s">
        <v>22</v>
      </c>
      <c r="H27" s="3">
        <v>500</v>
      </c>
      <c r="I27" s="120"/>
    </row>
    <row r="28" spans="1:9" ht="15">
      <c r="A28" s="132"/>
      <c r="B28" s="129"/>
      <c r="C28" s="74"/>
      <c r="D28" s="83"/>
      <c r="E28" s="74"/>
      <c r="F28" s="80"/>
      <c r="G28" s="2" t="s">
        <v>23</v>
      </c>
      <c r="H28" s="3">
        <v>60</v>
      </c>
      <c r="I28" s="120"/>
    </row>
    <row r="29" spans="1:9" ht="15">
      <c r="A29" s="132"/>
      <c r="B29" s="129"/>
      <c r="C29" s="74"/>
      <c r="D29" s="83"/>
      <c r="E29" s="74"/>
      <c r="F29" s="80"/>
      <c r="G29" s="2" t="s">
        <v>24</v>
      </c>
      <c r="H29" s="3">
        <v>60</v>
      </c>
      <c r="I29" s="120"/>
    </row>
    <row r="30" spans="1:9" ht="15.75" thickBot="1">
      <c r="A30" s="132"/>
      <c r="B30" s="129"/>
      <c r="C30" s="75"/>
      <c r="D30" s="84"/>
      <c r="E30" s="75"/>
      <c r="F30" s="81"/>
      <c r="G30" s="4" t="s">
        <v>25</v>
      </c>
      <c r="H30" s="5">
        <v>60</v>
      </c>
      <c r="I30" s="121"/>
    </row>
    <row r="31" spans="1:9" ht="55.5" customHeight="1">
      <c r="A31" s="132"/>
      <c r="B31" s="129"/>
      <c r="C31" s="73" t="s">
        <v>120</v>
      </c>
      <c r="D31" s="82" t="s">
        <v>80</v>
      </c>
      <c r="E31" s="73" t="s">
        <v>110</v>
      </c>
      <c r="F31" s="79" t="s">
        <v>20</v>
      </c>
      <c r="G31" s="91">
        <f>SUM(H32:H35)</f>
        <v>411591.9</v>
      </c>
      <c r="H31" s="92"/>
      <c r="I31" s="119" t="s">
        <v>121</v>
      </c>
    </row>
    <row r="32" spans="1:9" ht="15">
      <c r="A32" s="132"/>
      <c r="B32" s="129"/>
      <c r="C32" s="74"/>
      <c r="D32" s="83"/>
      <c r="E32" s="74"/>
      <c r="F32" s="80"/>
      <c r="G32" s="2" t="s">
        <v>22</v>
      </c>
      <c r="H32" s="3">
        <v>89478.1</v>
      </c>
      <c r="I32" s="120"/>
    </row>
    <row r="33" spans="1:9" ht="15">
      <c r="A33" s="132"/>
      <c r="B33" s="129"/>
      <c r="C33" s="74"/>
      <c r="D33" s="83"/>
      <c r="E33" s="74"/>
      <c r="F33" s="80"/>
      <c r="G33" s="2" t="s">
        <v>23</v>
      </c>
      <c r="H33" s="3">
        <v>72916.3</v>
      </c>
      <c r="I33" s="120"/>
    </row>
    <row r="34" spans="1:9" ht="15">
      <c r="A34" s="132"/>
      <c r="B34" s="129"/>
      <c r="C34" s="74"/>
      <c r="D34" s="83"/>
      <c r="E34" s="74"/>
      <c r="F34" s="80"/>
      <c r="G34" s="2" t="s">
        <v>24</v>
      </c>
      <c r="H34" s="3">
        <v>93819.1</v>
      </c>
      <c r="I34" s="120"/>
    </row>
    <row r="35" spans="1:9" ht="15.75" thickBot="1">
      <c r="A35" s="132"/>
      <c r="B35" s="129"/>
      <c r="C35" s="75"/>
      <c r="D35" s="84"/>
      <c r="E35" s="75"/>
      <c r="F35" s="81"/>
      <c r="G35" s="4" t="s">
        <v>25</v>
      </c>
      <c r="H35" s="5">
        <v>155378.4</v>
      </c>
      <c r="I35" s="121"/>
    </row>
    <row r="36" spans="1:9" ht="106.5" customHeight="1">
      <c r="A36" s="132"/>
      <c r="B36" s="129"/>
      <c r="C36" s="73" t="s">
        <v>122</v>
      </c>
      <c r="D36" s="82" t="s">
        <v>80</v>
      </c>
      <c r="E36" s="73" t="s">
        <v>110</v>
      </c>
      <c r="F36" s="79" t="s">
        <v>20</v>
      </c>
      <c r="G36" s="91">
        <f>SUM(H37:H40)</f>
        <v>239729.8</v>
      </c>
      <c r="H36" s="92"/>
      <c r="I36" s="119" t="s">
        <v>123</v>
      </c>
    </row>
    <row r="37" spans="1:9" ht="15">
      <c r="A37" s="132"/>
      <c r="B37" s="129"/>
      <c r="C37" s="74"/>
      <c r="D37" s="83"/>
      <c r="E37" s="74"/>
      <c r="F37" s="80"/>
      <c r="G37" s="2" t="s">
        <v>22</v>
      </c>
      <c r="H37" s="3">
        <v>50515.5</v>
      </c>
      <c r="I37" s="120"/>
    </row>
    <row r="38" spans="1:9" ht="15">
      <c r="A38" s="132"/>
      <c r="B38" s="129"/>
      <c r="C38" s="74"/>
      <c r="D38" s="83"/>
      <c r="E38" s="74"/>
      <c r="F38" s="80"/>
      <c r="G38" s="2" t="s">
        <v>23</v>
      </c>
      <c r="H38" s="3">
        <v>63311.9</v>
      </c>
      <c r="I38" s="120"/>
    </row>
    <row r="39" spans="1:9" ht="15">
      <c r="A39" s="132"/>
      <c r="B39" s="129"/>
      <c r="C39" s="74"/>
      <c r="D39" s="83"/>
      <c r="E39" s="74"/>
      <c r="F39" s="80"/>
      <c r="G39" s="2" t="s">
        <v>24</v>
      </c>
      <c r="H39" s="3">
        <v>62147.6</v>
      </c>
      <c r="I39" s="120"/>
    </row>
    <row r="40" spans="1:9" ht="15.75" thickBot="1">
      <c r="A40" s="132"/>
      <c r="B40" s="129"/>
      <c r="C40" s="75"/>
      <c r="D40" s="84"/>
      <c r="E40" s="75"/>
      <c r="F40" s="81"/>
      <c r="G40" s="4" t="s">
        <v>25</v>
      </c>
      <c r="H40" s="5">
        <v>63754.8</v>
      </c>
      <c r="I40" s="121"/>
    </row>
    <row r="41" spans="1:9" ht="15" customHeight="1">
      <c r="A41" s="132"/>
      <c r="B41" s="129"/>
      <c r="C41" s="73" t="s">
        <v>124</v>
      </c>
      <c r="D41" s="82" t="s">
        <v>80</v>
      </c>
      <c r="E41" s="73" t="s">
        <v>110</v>
      </c>
      <c r="F41" s="79" t="s">
        <v>20</v>
      </c>
      <c r="G41" s="91">
        <f>SUM(H42:H45)</f>
        <v>15000</v>
      </c>
      <c r="H41" s="92"/>
      <c r="I41" s="119" t="s">
        <v>125</v>
      </c>
    </row>
    <row r="42" spans="1:9" ht="15">
      <c r="A42" s="132"/>
      <c r="B42" s="129"/>
      <c r="C42" s="74"/>
      <c r="D42" s="83"/>
      <c r="E42" s="74"/>
      <c r="F42" s="80"/>
      <c r="G42" s="2" t="s">
        <v>22</v>
      </c>
      <c r="H42" s="3">
        <v>5000</v>
      </c>
      <c r="I42" s="120"/>
    </row>
    <row r="43" spans="1:9" ht="15">
      <c r="A43" s="132"/>
      <c r="B43" s="129"/>
      <c r="C43" s="74"/>
      <c r="D43" s="83"/>
      <c r="E43" s="74"/>
      <c r="F43" s="80"/>
      <c r="G43" s="2" t="s">
        <v>23</v>
      </c>
      <c r="H43" s="3">
        <v>4400</v>
      </c>
      <c r="I43" s="120"/>
    </row>
    <row r="44" spans="1:9" ht="15">
      <c r="A44" s="132"/>
      <c r="B44" s="129"/>
      <c r="C44" s="74"/>
      <c r="D44" s="83"/>
      <c r="E44" s="74"/>
      <c r="F44" s="80"/>
      <c r="G44" s="2" t="s">
        <v>24</v>
      </c>
      <c r="H44" s="3">
        <v>3300</v>
      </c>
      <c r="I44" s="120"/>
    </row>
    <row r="45" spans="1:9" ht="15.75" thickBot="1">
      <c r="A45" s="132"/>
      <c r="B45" s="129"/>
      <c r="C45" s="75"/>
      <c r="D45" s="84"/>
      <c r="E45" s="75"/>
      <c r="F45" s="81"/>
      <c r="G45" s="4" t="s">
        <v>25</v>
      </c>
      <c r="H45" s="5">
        <v>2300</v>
      </c>
      <c r="I45" s="121"/>
    </row>
    <row r="46" spans="1:9" ht="15">
      <c r="A46" s="132"/>
      <c r="B46" s="129"/>
      <c r="C46" s="73" t="s">
        <v>126</v>
      </c>
      <c r="D46" s="82" t="s">
        <v>80</v>
      </c>
      <c r="E46" s="73" t="s">
        <v>110</v>
      </c>
      <c r="F46" s="79" t="s">
        <v>20</v>
      </c>
      <c r="G46" s="91">
        <f>SUM(H47:H50)</f>
        <v>69035.5</v>
      </c>
      <c r="H46" s="92"/>
      <c r="I46" s="119" t="s">
        <v>127</v>
      </c>
    </row>
    <row r="47" spans="1:9" ht="15">
      <c r="A47" s="132"/>
      <c r="B47" s="129"/>
      <c r="C47" s="74"/>
      <c r="D47" s="83"/>
      <c r="E47" s="74"/>
      <c r="F47" s="80"/>
      <c r="G47" s="2" t="s">
        <v>22</v>
      </c>
      <c r="H47" s="3">
        <v>27614.2</v>
      </c>
      <c r="I47" s="120"/>
    </row>
    <row r="48" spans="1:9" ht="15">
      <c r="A48" s="132"/>
      <c r="B48" s="129"/>
      <c r="C48" s="74"/>
      <c r="D48" s="83"/>
      <c r="E48" s="74"/>
      <c r="F48" s="80"/>
      <c r="G48" s="2" t="s">
        <v>23</v>
      </c>
      <c r="H48" s="3">
        <v>20710.7</v>
      </c>
      <c r="I48" s="120"/>
    </row>
    <row r="49" spans="1:9" ht="15">
      <c r="A49" s="132"/>
      <c r="B49" s="129"/>
      <c r="C49" s="74"/>
      <c r="D49" s="83"/>
      <c r="E49" s="74"/>
      <c r="F49" s="80"/>
      <c r="G49" s="2" t="s">
        <v>24</v>
      </c>
      <c r="H49" s="3">
        <v>13807.1</v>
      </c>
      <c r="I49" s="120"/>
    </row>
    <row r="50" spans="1:9" ht="15.75" thickBot="1">
      <c r="A50" s="132"/>
      <c r="B50" s="129"/>
      <c r="C50" s="75"/>
      <c r="D50" s="84"/>
      <c r="E50" s="75"/>
      <c r="F50" s="81"/>
      <c r="G50" s="4" t="s">
        <v>25</v>
      </c>
      <c r="H50" s="5">
        <v>6903.5</v>
      </c>
      <c r="I50" s="121"/>
    </row>
    <row r="51" spans="1:9" ht="15">
      <c r="A51" s="132"/>
      <c r="B51" s="129"/>
      <c r="C51" s="73" t="s">
        <v>128</v>
      </c>
      <c r="D51" s="82" t="s">
        <v>80</v>
      </c>
      <c r="E51" s="73" t="s">
        <v>110</v>
      </c>
      <c r="F51" s="79" t="s">
        <v>20</v>
      </c>
      <c r="G51" s="91">
        <f>SUM(H52:H55)</f>
        <v>75989.4</v>
      </c>
      <c r="H51" s="92"/>
      <c r="I51" s="119" t="s">
        <v>129</v>
      </c>
    </row>
    <row r="52" spans="1:9" ht="15">
      <c r="A52" s="132"/>
      <c r="B52" s="129"/>
      <c r="C52" s="74"/>
      <c r="D52" s="83"/>
      <c r="E52" s="74"/>
      <c r="F52" s="80"/>
      <c r="G52" s="2" t="s">
        <v>22</v>
      </c>
      <c r="H52" s="3">
        <v>43602.3</v>
      </c>
      <c r="I52" s="120"/>
    </row>
    <row r="53" spans="1:9" ht="15">
      <c r="A53" s="132"/>
      <c r="B53" s="129"/>
      <c r="C53" s="74"/>
      <c r="D53" s="83"/>
      <c r="E53" s="74"/>
      <c r="F53" s="80"/>
      <c r="G53" s="2" t="s">
        <v>23</v>
      </c>
      <c r="H53" s="3">
        <v>10795.7</v>
      </c>
      <c r="I53" s="120"/>
    </row>
    <row r="54" spans="1:9" ht="15">
      <c r="A54" s="132"/>
      <c r="B54" s="129"/>
      <c r="C54" s="74"/>
      <c r="D54" s="83"/>
      <c r="E54" s="74"/>
      <c r="F54" s="80"/>
      <c r="G54" s="2" t="s">
        <v>24</v>
      </c>
      <c r="H54" s="3">
        <v>10795.7</v>
      </c>
      <c r="I54" s="120"/>
    </row>
    <row r="55" spans="1:9" ht="15.75" thickBot="1">
      <c r="A55" s="132"/>
      <c r="B55" s="129"/>
      <c r="C55" s="75"/>
      <c r="D55" s="84"/>
      <c r="E55" s="75"/>
      <c r="F55" s="81"/>
      <c r="G55" s="4" t="s">
        <v>25</v>
      </c>
      <c r="H55" s="5">
        <v>10795.7</v>
      </c>
      <c r="I55" s="121"/>
    </row>
    <row r="56" spans="1:9" ht="15">
      <c r="A56" s="132"/>
      <c r="B56" s="129"/>
      <c r="C56" s="73" t="s">
        <v>130</v>
      </c>
      <c r="D56" s="82" t="s">
        <v>80</v>
      </c>
      <c r="E56" s="73" t="s">
        <v>110</v>
      </c>
      <c r="F56" s="79" t="s">
        <v>20</v>
      </c>
      <c r="G56" s="91">
        <f>SUM(H57:H60)</f>
        <v>422563.2</v>
      </c>
      <c r="H56" s="92"/>
      <c r="I56" s="119" t="s">
        <v>131</v>
      </c>
    </row>
    <row r="57" spans="1:9" ht="15">
      <c r="A57" s="132"/>
      <c r="B57" s="129"/>
      <c r="C57" s="74"/>
      <c r="D57" s="83"/>
      <c r="E57" s="74"/>
      <c r="F57" s="80"/>
      <c r="G57" s="2" t="s">
        <v>22</v>
      </c>
      <c r="H57" s="3">
        <v>105640.8</v>
      </c>
      <c r="I57" s="120"/>
    </row>
    <row r="58" spans="1:9" ht="15">
      <c r="A58" s="132"/>
      <c r="B58" s="129"/>
      <c r="C58" s="74"/>
      <c r="D58" s="83"/>
      <c r="E58" s="74"/>
      <c r="F58" s="80"/>
      <c r="G58" s="2" t="s">
        <v>23</v>
      </c>
      <c r="H58" s="3">
        <v>105640.8</v>
      </c>
      <c r="I58" s="120"/>
    </row>
    <row r="59" spans="1:9" ht="15">
      <c r="A59" s="132"/>
      <c r="B59" s="129"/>
      <c r="C59" s="74"/>
      <c r="D59" s="83"/>
      <c r="E59" s="74"/>
      <c r="F59" s="80"/>
      <c r="G59" s="2" t="s">
        <v>24</v>
      </c>
      <c r="H59" s="3">
        <v>105640.8</v>
      </c>
      <c r="I59" s="120"/>
    </row>
    <row r="60" spans="1:9" ht="15.75" thickBot="1">
      <c r="A60" s="132"/>
      <c r="B60" s="129"/>
      <c r="C60" s="75"/>
      <c r="D60" s="84"/>
      <c r="E60" s="75"/>
      <c r="F60" s="81"/>
      <c r="G60" s="4" t="s">
        <v>25</v>
      </c>
      <c r="H60" s="5">
        <v>105640.8</v>
      </c>
      <c r="I60" s="121"/>
    </row>
    <row r="61" spans="1:9" ht="15">
      <c r="A61" s="132"/>
      <c r="B61" s="129"/>
      <c r="C61" s="73" t="s">
        <v>132</v>
      </c>
      <c r="D61" s="82" t="s">
        <v>80</v>
      </c>
      <c r="E61" s="73" t="s">
        <v>81</v>
      </c>
      <c r="F61" s="79" t="s">
        <v>20</v>
      </c>
      <c r="G61" s="91">
        <f>SUM(H62:H65)</f>
        <v>26000</v>
      </c>
      <c r="H61" s="92"/>
      <c r="I61" s="119" t="s">
        <v>133</v>
      </c>
    </row>
    <row r="62" spans="1:9" ht="15">
      <c r="A62" s="132"/>
      <c r="B62" s="129"/>
      <c r="C62" s="74"/>
      <c r="D62" s="83"/>
      <c r="E62" s="74"/>
      <c r="F62" s="80"/>
      <c r="G62" s="54" t="s">
        <v>22</v>
      </c>
      <c r="H62" s="3">
        <v>6500</v>
      </c>
      <c r="I62" s="120"/>
    </row>
    <row r="63" spans="1:9" ht="15">
      <c r="A63" s="132"/>
      <c r="B63" s="129"/>
      <c r="C63" s="74"/>
      <c r="D63" s="83"/>
      <c r="E63" s="74"/>
      <c r="F63" s="80"/>
      <c r="G63" s="54" t="s">
        <v>23</v>
      </c>
      <c r="H63" s="3">
        <v>6500</v>
      </c>
      <c r="I63" s="120"/>
    </row>
    <row r="64" spans="1:9" ht="15">
      <c r="A64" s="132"/>
      <c r="B64" s="129"/>
      <c r="C64" s="74"/>
      <c r="D64" s="83"/>
      <c r="E64" s="74"/>
      <c r="F64" s="80"/>
      <c r="G64" s="54" t="s">
        <v>24</v>
      </c>
      <c r="H64" s="3">
        <v>6500</v>
      </c>
      <c r="I64" s="120"/>
    </row>
    <row r="65" spans="1:9" ht="15.75" thickBot="1">
      <c r="A65" s="132"/>
      <c r="B65" s="129"/>
      <c r="C65" s="75"/>
      <c r="D65" s="84"/>
      <c r="E65" s="75"/>
      <c r="F65" s="81"/>
      <c r="G65" s="55" t="s">
        <v>25</v>
      </c>
      <c r="H65" s="5">
        <v>6500</v>
      </c>
      <c r="I65" s="121"/>
    </row>
    <row r="66" spans="1:9" ht="15">
      <c r="A66" s="132"/>
      <c r="B66" s="129"/>
      <c r="C66" s="73" t="s">
        <v>134</v>
      </c>
      <c r="D66" s="82" t="s">
        <v>80</v>
      </c>
      <c r="E66" s="73" t="s">
        <v>110</v>
      </c>
      <c r="F66" s="79" t="s">
        <v>20</v>
      </c>
      <c r="G66" s="91">
        <f>SUM(H67:H70)</f>
        <v>20201.4</v>
      </c>
      <c r="H66" s="92"/>
      <c r="I66" s="119" t="s">
        <v>135</v>
      </c>
    </row>
    <row r="67" spans="1:9" ht="15">
      <c r="A67" s="132"/>
      <c r="B67" s="129"/>
      <c r="C67" s="74"/>
      <c r="D67" s="83"/>
      <c r="E67" s="74"/>
      <c r="F67" s="80"/>
      <c r="G67" s="2" t="s">
        <v>22</v>
      </c>
      <c r="H67" s="3">
        <v>10156.1</v>
      </c>
      <c r="I67" s="120"/>
    </row>
    <row r="68" spans="1:9" ht="15">
      <c r="A68" s="132"/>
      <c r="B68" s="129"/>
      <c r="C68" s="74"/>
      <c r="D68" s="83"/>
      <c r="E68" s="74"/>
      <c r="F68" s="80"/>
      <c r="G68" s="2" t="s">
        <v>23</v>
      </c>
      <c r="H68" s="3">
        <v>3362.3</v>
      </c>
      <c r="I68" s="120"/>
    </row>
    <row r="69" spans="1:9" ht="15">
      <c r="A69" s="132"/>
      <c r="B69" s="129"/>
      <c r="C69" s="74"/>
      <c r="D69" s="83"/>
      <c r="E69" s="74"/>
      <c r="F69" s="80"/>
      <c r="G69" s="2" t="s">
        <v>24</v>
      </c>
      <c r="H69" s="3">
        <v>6683</v>
      </c>
      <c r="I69" s="120"/>
    </row>
    <row r="70" spans="1:9" ht="15.75" thickBot="1">
      <c r="A70" s="133"/>
      <c r="B70" s="130"/>
      <c r="C70" s="75"/>
      <c r="D70" s="84"/>
      <c r="E70" s="75"/>
      <c r="F70" s="81"/>
      <c r="G70" s="4" t="s">
        <v>25</v>
      </c>
      <c r="H70" s="5">
        <v>0</v>
      </c>
      <c r="I70" s="121"/>
    </row>
    <row r="71" spans="1:8" ht="15.75" thickBot="1">
      <c r="A71" s="106" t="s">
        <v>78</v>
      </c>
      <c r="B71" s="107"/>
      <c r="C71" s="107"/>
      <c r="D71" s="107"/>
      <c r="E71" s="107"/>
      <c r="F71" s="108"/>
      <c r="G71" s="126">
        <f>G6+G11+G16+G21+G26+G31+G36+G41+G46+G51+G56+G66+G61</f>
        <v>2087542.6999999997</v>
      </c>
      <c r="H71" s="127"/>
    </row>
    <row r="72" spans="7:8" ht="15.75" thickBot="1">
      <c r="G72" s="19">
        <v>2019</v>
      </c>
      <c r="H72" s="17">
        <f>H7+H1+H47+H52+H57+H621+H17+H22+H27+H32+H37+H42+H67+H12+H62</f>
        <v>650854.2000000001</v>
      </c>
    </row>
    <row r="73" spans="7:8" ht="15.75" thickBot="1">
      <c r="G73" s="19">
        <v>2020</v>
      </c>
      <c r="H73" s="17">
        <f>H8+H13+H18+H23+H28+H33+H38+H43+H48+H53+H58+H68+H63</f>
        <v>463982.3</v>
      </c>
    </row>
    <row r="74" spans="7:8" ht="15.75" thickBot="1">
      <c r="G74" s="19">
        <v>2021</v>
      </c>
      <c r="H74" s="18">
        <f>H9+H14+H19+H24+H29+H34+H39+H44+H54+H59+H69+H49+H64</f>
        <v>462940.49999999994</v>
      </c>
    </row>
    <row r="75" spans="7:8" ht="15.75" thickBot="1">
      <c r="G75" s="19">
        <v>2022</v>
      </c>
      <c r="H75" s="20">
        <f>H10+H15+H20+H25+H30+H35+H40+H45+H55+H50+H60+H70+H65</f>
        <v>509765.7</v>
      </c>
    </row>
    <row r="76" ht="15">
      <c r="H76" s="21">
        <f>G71-(H72+H73+H74+H75)</f>
        <v>0</v>
      </c>
    </row>
  </sheetData>
  <sheetProtection/>
  <mergeCells count="91">
    <mergeCell ref="I66:I70"/>
    <mergeCell ref="I3:I5"/>
    <mergeCell ref="I51:I55"/>
    <mergeCell ref="I56:I60"/>
    <mergeCell ref="F56:F60"/>
    <mergeCell ref="G56:H56"/>
    <mergeCell ref="G66:H66"/>
    <mergeCell ref="I61:I65"/>
    <mergeCell ref="F66:F70"/>
    <mergeCell ref="G61:H61"/>
    <mergeCell ref="F61:F65"/>
    <mergeCell ref="I41:I45"/>
    <mergeCell ref="G36:H36"/>
    <mergeCell ref="A1:I2"/>
    <mergeCell ref="A3:A5"/>
    <mergeCell ref="B3:B5"/>
    <mergeCell ref="C3:C5"/>
    <mergeCell ref="D3:D5"/>
    <mergeCell ref="E3:E5"/>
    <mergeCell ref="F3:F5"/>
    <mergeCell ref="G3:H5"/>
    <mergeCell ref="I46:I50"/>
    <mergeCell ref="G21:H21"/>
    <mergeCell ref="I21:I25"/>
    <mergeCell ref="I36:I40"/>
    <mergeCell ref="G26:H26"/>
    <mergeCell ref="I31:I35"/>
    <mergeCell ref="I26:I30"/>
    <mergeCell ref="G46:H46"/>
    <mergeCell ref="G31:H31"/>
    <mergeCell ref="D16:D20"/>
    <mergeCell ref="F21:F25"/>
    <mergeCell ref="I6:I10"/>
    <mergeCell ref="I11:I15"/>
    <mergeCell ref="I16:I20"/>
    <mergeCell ref="F31:F35"/>
    <mergeCell ref="G16:H16"/>
    <mergeCell ref="F6:F10"/>
    <mergeCell ref="G6:H6"/>
    <mergeCell ref="F11:F15"/>
    <mergeCell ref="G11:H11"/>
    <mergeCell ref="G41:H41"/>
    <mergeCell ref="F16:F20"/>
    <mergeCell ref="E16:E20"/>
    <mergeCell ref="F36:F40"/>
    <mergeCell ref="C16:C20"/>
    <mergeCell ref="D26:D30"/>
    <mergeCell ref="C6:C10"/>
    <mergeCell ref="D6:D10"/>
    <mergeCell ref="E6:E10"/>
    <mergeCell ref="C26:C30"/>
    <mergeCell ref="C21:C25"/>
    <mergeCell ref="D21:D25"/>
    <mergeCell ref="D11:D15"/>
    <mergeCell ref="E11:E15"/>
    <mergeCell ref="A6:A70"/>
    <mergeCell ref="E61:E65"/>
    <mergeCell ref="E66:E70"/>
    <mergeCell ref="E56:E60"/>
    <mergeCell ref="C66:C70"/>
    <mergeCell ref="D61:D65"/>
    <mergeCell ref="C11:C15"/>
    <mergeCell ref="C46:C50"/>
    <mergeCell ref="E46:E50"/>
    <mergeCell ref="C56:C60"/>
    <mergeCell ref="E31:E35"/>
    <mergeCell ref="C31:C35"/>
    <mergeCell ref="F26:F30"/>
    <mergeCell ref="E26:E30"/>
    <mergeCell ref="E21:E25"/>
    <mergeCell ref="D31:D35"/>
    <mergeCell ref="D56:D60"/>
    <mergeCell ref="E51:E55"/>
    <mergeCell ref="D46:D50"/>
    <mergeCell ref="F46:F50"/>
    <mergeCell ref="D51:D55"/>
    <mergeCell ref="B6:B70"/>
    <mergeCell ref="D66:D70"/>
    <mergeCell ref="E36:E40"/>
    <mergeCell ref="C36:C40"/>
    <mergeCell ref="C61:C65"/>
    <mergeCell ref="D36:D40"/>
    <mergeCell ref="C51:C55"/>
    <mergeCell ref="F51:F55"/>
    <mergeCell ref="G71:H71"/>
    <mergeCell ref="A71:F71"/>
    <mergeCell ref="C41:C45"/>
    <mergeCell ref="D41:D45"/>
    <mergeCell ref="E41:E45"/>
    <mergeCell ref="F41:F45"/>
    <mergeCell ref="G51:H5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rgb="FF0070C0"/>
  </sheetPr>
  <dimension ref="A1:I46"/>
  <sheetViews>
    <sheetView zoomScalePageLayoutView="0" workbookViewId="0" topLeftCell="A31">
      <selection activeCell="F16" sqref="F16:J20"/>
    </sheetView>
  </sheetViews>
  <sheetFormatPr defaultColWidth="8.8515625" defaultRowHeight="15"/>
  <cols>
    <col min="1" max="1" width="8.8515625" style="0" customWidth="1"/>
    <col min="2" max="2" width="24.421875" style="0" customWidth="1"/>
    <col min="3" max="3" width="31.421875" style="0" customWidth="1"/>
    <col min="4" max="4" width="18.421875" style="0" customWidth="1"/>
    <col min="5" max="5" width="30.421875" style="0" customWidth="1"/>
    <col min="6" max="6" width="16.00390625" style="0" customWidth="1"/>
    <col min="7" max="7" width="6.421875" style="0" customWidth="1"/>
    <col min="8" max="8" width="13.140625" style="1" customWidth="1"/>
    <col min="9" max="9" width="63.140625" style="6" customWidth="1"/>
  </cols>
  <sheetData>
    <row r="1" spans="1:9" ht="15">
      <c r="A1" s="112" t="s">
        <v>8</v>
      </c>
      <c r="B1" s="113"/>
      <c r="C1" s="113"/>
      <c r="D1" s="113"/>
      <c r="E1" s="113"/>
      <c r="F1" s="113"/>
      <c r="G1" s="113"/>
      <c r="H1" s="113"/>
      <c r="I1" s="113"/>
    </row>
    <row r="2" spans="1:9" ht="21.75" customHeight="1" thickBot="1">
      <c r="A2" s="114"/>
      <c r="B2" s="114"/>
      <c r="C2" s="114"/>
      <c r="D2" s="114"/>
      <c r="E2" s="114"/>
      <c r="F2" s="114"/>
      <c r="G2" s="114"/>
      <c r="H2" s="114"/>
      <c r="I2" s="114"/>
    </row>
    <row r="3" spans="1:9" ht="73.5" customHeight="1">
      <c r="A3" s="109" t="s">
        <v>9</v>
      </c>
      <c r="B3" s="109" t="s">
        <v>10</v>
      </c>
      <c r="C3" s="109" t="s">
        <v>11</v>
      </c>
      <c r="D3" s="109" t="s">
        <v>12</v>
      </c>
      <c r="E3" s="109" t="s">
        <v>13</v>
      </c>
      <c r="F3" s="109" t="s">
        <v>14</v>
      </c>
      <c r="G3" s="122" t="s">
        <v>15</v>
      </c>
      <c r="H3" s="123"/>
      <c r="I3" s="109" t="s">
        <v>16</v>
      </c>
    </row>
    <row r="4" spans="1:9" ht="15">
      <c r="A4" s="110"/>
      <c r="B4" s="110"/>
      <c r="C4" s="110"/>
      <c r="D4" s="110"/>
      <c r="E4" s="110"/>
      <c r="F4" s="110"/>
      <c r="G4" s="124"/>
      <c r="H4" s="125"/>
      <c r="I4" s="110"/>
    </row>
    <row r="5" spans="1:9" ht="15.75" thickBot="1">
      <c r="A5" s="111"/>
      <c r="B5" s="111"/>
      <c r="C5" s="111"/>
      <c r="D5" s="111"/>
      <c r="E5" s="111"/>
      <c r="F5" s="111"/>
      <c r="G5" s="124"/>
      <c r="H5" s="125"/>
      <c r="I5" s="111"/>
    </row>
    <row r="6" spans="1:9" ht="44.25" customHeight="1">
      <c r="A6" s="131"/>
      <c r="B6" s="128"/>
      <c r="C6" s="73" t="s">
        <v>136</v>
      </c>
      <c r="D6" s="82" t="s">
        <v>80</v>
      </c>
      <c r="E6" s="73" t="s">
        <v>137</v>
      </c>
      <c r="F6" s="79" t="s">
        <v>20</v>
      </c>
      <c r="G6" s="91">
        <f>SUM(H7:H10)</f>
        <v>24000</v>
      </c>
      <c r="H6" s="123"/>
      <c r="I6" s="119" t="s">
        <v>138</v>
      </c>
    </row>
    <row r="7" spans="1:9" ht="15">
      <c r="A7" s="132"/>
      <c r="B7" s="129"/>
      <c r="C7" s="74"/>
      <c r="D7" s="83"/>
      <c r="E7" s="74"/>
      <c r="F7" s="80"/>
      <c r="G7" s="2" t="s">
        <v>22</v>
      </c>
      <c r="H7" s="3">
        <v>6000</v>
      </c>
      <c r="I7" s="120"/>
    </row>
    <row r="8" spans="1:9" ht="15">
      <c r="A8" s="132"/>
      <c r="B8" s="129"/>
      <c r="C8" s="74"/>
      <c r="D8" s="83"/>
      <c r="E8" s="74"/>
      <c r="F8" s="80"/>
      <c r="G8" s="2" t="s">
        <v>23</v>
      </c>
      <c r="H8" s="3">
        <v>6000</v>
      </c>
      <c r="I8" s="120"/>
    </row>
    <row r="9" spans="1:9" ht="15">
      <c r="A9" s="132"/>
      <c r="B9" s="129"/>
      <c r="C9" s="74"/>
      <c r="D9" s="83"/>
      <c r="E9" s="74"/>
      <c r="F9" s="80"/>
      <c r="G9" s="2" t="s">
        <v>24</v>
      </c>
      <c r="H9" s="3">
        <v>6000</v>
      </c>
      <c r="I9" s="120"/>
    </row>
    <row r="10" spans="1:9" ht="15.75" thickBot="1">
      <c r="A10" s="132"/>
      <c r="B10" s="129"/>
      <c r="C10" s="75"/>
      <c r="D10" s="84"/>
      <c r="E10" s="75"/>
      <c r="F10" s="81"/>
      <c r="G10" s="2" t="s">
        <v>25</v>
      </c>
      <c r="H10" s="3">
        <v>6000</v>
      </c>
      <c r="I10" s="121"/>
    </row>
    <row r="11" spans="1:9" ht="65.25" customHeight="1">
      <c r="A11" s="132"/>
      <c r="B11" s="129"/>
      <c r="C11" s="101" t="s">
        <v>139</v>
      </c>
      <c r="D11" s="82" t="s">
        <v>80</v>
      </c>
      <c r="E11" s="73" t="s">
        <v>140</v>
      </c>
      <c r="F11" s="79" t="s">
        <v>20</v>
      </c>
      <c r="G11" s="91">
        <f>SUM(H12:H15)</f>
        <v>26259</v>
      </c>
      <c r="H11" s="92"/>
      <c r="I11" s="101" t="s">
        <v>141</v>
      </c>
    </row>
    <row r="12" spans="1:9" ht="15">
      <c r="A12" s="132"/>
      <c r="B12" s="129"/>
      <c r="C12" s="102"/>
      <c r="D12" s="83"/>
      <c r="E12" s="74"/>
      <c r="F12" s="80"/>
      <c r="G12" s="2" t="s">
        <v>22</v>
      </c>
      <c r="H12" s="8">
        <v>7074</v>
      </c>
      <c r="I12" s="102"/>
    </row>
    <row r="13" spans="1:9" ht="15">
      <c r="A13" s="132"/>
      <c r="B13" s="129"/>
      <c r="C13" s="102"/>
      <c r="D13" s="83"/>
      <c r="E13" s="74"/>
      <c r="F13" s="80"/>
      <c r="G13" s="2" t="s">
        <v>23</v>
      </c>
      <c r="H13" s="8">
        <v>5226</v>
      </c>
      <c r="I13" s="102"/>
    </row>
    <row r="14" spans="1:9" ht="15">
      <c r="A14" s="132"/>
      <c r="B14" s="129"/>
      <c r="C14" s="102"/>
      <c r="D14" s="83"/>
      <c r="E14" s="74"/>
      <c r="F14" s="80"/>
      <c r="G14" s="2" t="s">
        <v>24</v>
      </c>
      <c r="H14" s="8">
        <v>6619</v>
      </c>
      <c r="I14" s="102"/>
    </row>
    <row r="15" spans="1:9" ht="15.75" thickBot="1">
      <c r="A15" s="132"/>
      <c r="B15" s="129"/>
      <c r="C15" s="102"/>
      <c r="D15" s="84"/>
      <c r="E15" s="75"/>
      <c r="F15" s="81"/>
      <c r="G15" s="4" t="s">
        <v>25</v>
      </c>
      <c r="H15" s="9">
        <v>7340</v>
      </c>
      <c r="I15" s="103"/>
    </row>
    <row r="16" spans="1:9" ht="73.5" customHeight="1">
      <c r="A16" s="132"/>
      <c r="B16" s="129"/>
      <c r="C16" s="73" t="s">
        <v>142</v>
      </c>
      <c r="D16" s="82" t="s">
        <v>80</v>
      </c>
      <c r="E16" s="73" t="s">
        <v>140</v>
      </c>
      <c r="F16" s="79" t="s">
        <v>20</v>
      </c>
      <c r="G16" s="91">
        <f>SUM(H17:H20)</f>
        <v>43522</v>
      </c>
      <c r="H16" s="92"/>
      <c r="I16" s="89" t="s">
        <v>143</v>
      </c>
    </row>
    <row r="17" spans="1:9" ht="15">
      <c r="A17" s="132"/>
      <c r="B17" s="129"/>
      <c r="C17" s="74"/>
      <c r="D17" s="83"/>
      <c r="E17" s="74"/>
      <c r="F17" s="80"/>
      <c r="G17" s="2" t="s">
        <v>22</v>
      </c>
      <c r="H17" s="8">
        <v>19080</v>
      </c>
      <c r="I17" s="89"/>
    </row>
    <row r="18" spans="1:9" ht="15">
      <c r="A18" s="132"/>
      <c r="B18" s="129"/>
      <c r="C18" s="74"/>
      <c r="D18" s="83"/>
      <c r="E18" s="74"/>
      <c r="F18" s="80"/>
      <c r="G18" s="2" t="s">
        <v>23</v>
      </c>
      <c r="H18" s="8">
        <v>8448</v>
      </c>
      <c r="I18" s="89"/>
    </row>
    <row r="19" spans="1:9" ht="15">
      <c r="A19" s="132"/>
      <c r="B19" s="129"/>
      <c r="C19" s="74"/>
      <c r="D19" s="83"/>
      <c r="E19" s="74"/>
      <c r="F19" s="80"/>
      <c r="G19" s="2" t="s">
        <v>24</v>
      </c>
      <c r="H19" s="8">
        <v>7997</v>
      </c>
      <c r="I19" s="89"/>
    </row>
    <row r="20" spans="1:9" ht="15.75" thickBot="1">
      <c r="A20" s="132"/>
      <c r="B20" s="129"/>
      <c r="C20" s="75"/>
      <c r="D20" s="84"/>
      <c r="E20" s="75"/>
      <c r="F20" s="81"/>
      <c r="G20" s="4" t="s">
        <v>25</v>
      </c>
      <c r="H20" s="9">
        <v>7997</v>
      </c>
      <c r="I20" s="90"/>
    </row>
    <row r="21" spans="1:9" ht="73.5" customHeight="1">
      <c r="A21" s="132"/>
      <c r="B21" s="129"/>
      <c r="C21" s="73" t="s">
        <v>144</v>
      </c>
      <c r="D21" s="82" t="s">
        <v>80</v>
      </c>
      <c r="E21" s="73" t="s">
        <v>140</v>
      </c>
      <c r="F21" s="79" t="s">
        <v>20</v>
      </c>
      <c r="G21" s="91">
        <f>SUM(H22:H25)</f>
        <v>15226</v>
      </c>
      <c r="H21" s="92"/>
      <c r="I21" s="88" t="s">
        <v>145</v>
      </c>
    </row>
    <row r="22" spans="1:9" ht="15">
      <c r="A22" s="132"/>
      <c r="B22" s="129"/>
      <c r="C22" s="74"/>
      <c r="D22" s="83"/>
      <c r="E22" s="74"/>
      <c r="F22" s="80"/>
      <c r="G22" s="2" t="s">
        <v>22</v>
      </c>
      <c r="H22" s="8">
        <v>5393</v>
      </c>
      <c r="I22" s="89"/>
    </row>
    <row r="23" spans="1:9" ht="15">
      <c r="A23" s="132"/>
      <c r="B23" s="129"/>
      <c r="C23" s="74"/>
      <c r="D23" s="83"/>
      <c r="E23" s="74"/>
      <c r="F23" s="80"/>
      <c r="G23" s="2" t="s">
        <v>23</v>
      </c>
      <c r="H23" s="8">
        <v>4917</v>
      </c>
      <c r="I23" s="89"/>
    </row>
    <row r="24" spans="1:9" ht="15">
      <c r="A24" s="132"/>
      <c r="B24" s="129"/>
      <c r="C24" s="74"/>
      <c r="D24" s="83"/>
      <c r="E24" s="74"/>
      <c r="F24" s="80"/>
      <c r="G24" s="2" t="s">
        <v>24</v>
      </c>
      <c r="H24" s="8">
        <v>2458</v>
      </c>
      <c r="I24" s="89"/>
    </row>
    <row r="25" spans="1:9" ht="15.75" thickBot="1">
      <c r="A25" s="132"/>
      <c r="B25" s="129"/>
      <c r="C25" s="75"/>
      <c r="D25" s="84"/>
      <c r="E25" s="75"/>
      <c r="F25" s="81"/>
      <c r="G25" s="4" t="s">
        <v>25</v>
      </c>
      <c r="H25" s="9">
        <v>2458</v>
      </c>
      <c r="I25" s="90"/>
    </row>
    <row r="26" spans="1:9" ht="43.5" customHeight="1">
      <c r="A26" s="132"/>
      <c r="B26" s="129"/>
      <c r="C26" s="73" t="s">
        <v>146</v>
      </c>
      <c r="D26" s="82" t="s">
        <v>80</v>
      </c>
      <c r="E26" s="73" t="s">
        <v>140</v>
      </c>
      <c r="F26" s="79" t="s">
        <v>20</v>
      </c>
      <c r="G26" s="91">
        <f>SUM(H27:H30)</f>
        <v>115000</v>
      </c>
      <c r="H26" s="92"/>
      <c r="I26" s="88" t="s">
        <v>147</v>
      </c>
    </row>
    <row r="27" spans="1:9" ht="15">
      <c r="A27" s="132"/>
      <c r="B27" s="129"/>
      <c r="C27" s="74"/>
      <c r="D27" s="83"/>
      <c r="E27" s="74"/>
      <c r="F27" s="80"/>
      <c r="G27" s="2" t="s">
        <v>22</v>
      </c>
      <c r="H27" s="8">
        <v>28750</v>
      </c>
      <c r="I27" s="89"/>
    </row>
    <row r="28" spans="1:9" ht="15">
      <c r="A28" s="132"/>
      <c r="B28" s="129"/>
      <c r="C28" s="74"/>
      <c r="D28" s="83"/>
      <c r="E28" s="74"/>
      <c r="F28" s="80"/>
      <c r="G28" s="2" t="s">
        <v>23</v>
      </c>
      <c r="H28" s="8">
        <v>28750</v>
      </c>
      <c r="I28" s="89"/>
    </row>
    <row r="29" spans="1:9" ht="15">
      <c r="A29" s="132"/>
      <c r="B29" s="129"/>
      <c r="C29" s="74"/>
      <c r="D29" s="83"/>
      <c r="E29" s="74"/>
      <c r="F29" s="80"/>
      <c r="G29" s="2" t="s">
        <v>24</v>
      </c>
      <c r="H29" s="8">
        <v>28750</v>
      </c>
      <c r="I29" s="89"/>
    </row>
    <row r="30" spans="1:9" ht="15.75" thickBot="1">
      <c r="A30" s="132"/>
      <c r="B30" s="129"/>
      <c r="C30" s="75"/>
      <c r="D30" s="84"/>
      <c r="E30" s="75"/>
      <c r="F30" s="81"/>
      <c r="G30" s="4" t="s">
        <v>25</v>
      </c>
      <c r="H30" s="9">
        <v>28750</v>
      </c>
      <c r="I30" s="90"/>
    </row>
    <row r="31" spans="1:9" ht="55.5" customHeight="1">
      <c r="A31" s="132"/>
      <c r="B31" s="129"/>
      <c r="C31" s="70" t="s">
        <v>148</v>
      </c>
      <c r="D31" s="76" t="s">
        <v>80</v>
      </c>
      <c r="E31" s="70" t="s">
        <v>137</v>
      </c>
      <c r="F31" s="85" t="s">
        <v>20</v>
      </c>
      <c r="G31" s="134">
        <f>SUM(H32:H35)</f>
        <v>12000</v>
      </c>
      <c r="H31" s="135"/>
      <c r="I31" s="136"/>
    </row>
    <row r="32" spans="1:9" ht="15">
      <c r="A32" s="132"/>
      <c r="B32" s="129"/>
      <c r="C32" s="71"/>
      <c r="D32" s="77"/>
      <c r="E32" s="71"/>
      <c r="F32" s="86"/>
      <c r="G32" s="40" t="s">
        <v>22</v>
      </c>
      <c r="H32" s="41">
        <v>3000</v>
      </c>
      <c r="I32" s="137"/>
    </row>
    <row r="33" spans="1:9" ht="15">
      <c r="A33" s="132"/>
      <c r="B33" s="129"/>
      <c r="C33" s="71"/>
      <c r="D33" s="77"/>
      <c r="E33" s="71"/>
      <c r="F33" s="86"/>
      <c r="G33" s="40" t="s">
        <v>23</v>
      </c>
      <c r="H33" s="41">
        <v>3000</v>
      </c>
      <c r="I33" s="137"/>
    </row>
    <row r="34" spans="1:9" ht="15">
      <c r="A34" s="132"/>
      <c r="B34" s="129"/>
      <c r="C34" s="71"/>
      <c r="D34" s="77"/>
      <c r="E34" s="71"/>
      <c r="F34" s="86"/>
      <c r="G34" s="40" t="s">
        <v>24</v>
      </c>
      <c r="H34" s="41">
        <v>3000</v>
      </c>
      <c r="I34" s="137"/>
    </row>
    <row r="35" spans="1:9" ht="15.75" thickBot="1">
      <c r="A35" s="132"/>
      <c r="B35" s="129"/>
      <c r="C35" s="72"/>
      <c r="D35" s="78"/>
      <c r="E35" s="72"/>
      <c r="F35" s="87"/>
      <c r="G35" s="42" t="s">
        <v>25</v>
      </c>
      <c r="H35" s="43">
        <v>3000</v>
      </c>
      <c r="I35" s="138"/>
    </row>
    <row r="36" spans="1:9" ht="106.5" customHeight="1">
      <c r="A36" s="132"/>
      <c r="B36" s="129"/>
      <c r="C36" s="73" t="s">
        <v>149</v>
      </c>
      <c r="D36" s="82" t="s">
        <v>80</v>
      </c>
      <c r="E36" s="73" t="s">
        <v>150</v>
      </c>
      <c r="F36" s="79" t="s">
        <v>20</v>
      </c>
      <c r="G36" s="91">
        <f>SUM(H37:H40)</f>
        <v>13800</v>
      </c>
      <c r="H36" s="92"/>
      <c r="I36" s="119" t="s">
        <v>151</v>
      </c>
    </row>
    <row r="37" spans="1:9" ht="15">
      <c r="A37" s="132"/>
      <c r="B37" s="129"/>
      <c r="C37" s="74"/>
      <c r="D37" s="83"/>
      <c r="E37" s="74"/>
      <c r="F37" s="80"/>
      <c r="G37" s="2" t="s">
        <v>22</v>
      </c>
      <c r="H37" s="8">
        <v>3450</v>
      </c>
      <c r="I37" s="120"/>
    </row>
    <row r="38" spans="1:9" ht="15">
      <c r="A38" s="132"/>
      <c r="B38" s="129"/>
      <c r="C38" s="74"/>
      <c r="D38" s="83"/>
      <c r="E38" s="74"/>
      <c r="F38" s="80"/>
      <c r="G38" s="2" t="s">
        <v>23</v>
      </c>
      <c r="H38" s="8">
        <v>3450</v>
      </c>
      <c r="I38" s="120"/>
    </row>
    <row r="39" spans="1:9" ht="15">
      <c r="A39" s="132"/>
      <c r="B39" s="129"/>
      <c r="C39" s="74"/>
      <c r="D39" s="83"/>
      <c r="E39" s="74"/>
      <c r="F39" s="80"/>
      <c r="G39" s="2" t="s">
        <v>24</v>
      </c>
      <c r="H39" s="8">
        <v>3450</v>
      </c>
      <c r="I39" s="120"/>
    </row>
    <row r="40" spans="1:9" ht="15.75" thickBot="1">
      <c r="A40" s="132"/>
      <c r="B40" s="129"/>
      <c r="C40" s="75"/>
      <c r="D40" s="84"/>
      <c r="E40" s="75"/>
      <c r="F40" s="81"/>
      <c r="G40" s="4" t="s">
        <v>25</v>
      </c>
      <c r="H40" s="9">
        <v>3450</v>
      </c>
      <c r="I40" s="121"/>
    </row>
    <row r="41" spans="1:8" ht="15.75" thickBot="1">
      <c r="A41" s="106" t="s">
        <v>78</v>
      </c>
      <c r="B41" s="107"/>
      <c r="C41" s="107"/>
      <c r="D41" s="107"/>
      <c r="E41" s="107"/>
      <c r="F41" s="108"/>
      <c r="G41" s="126">
        <f>G6+G11+G16+G21+G26+G31+G36</f>
        <v>249807</v>
      </c>
      <c r="H41" s="127"/>
    </row>
    <row r="42" spans="7:8" ht="15.75" thickBot="1">
      <c r="G42" s="19">
        <v>2019</v>
      </c>
      <c r="H42" s="17">
        <f>H7+H1+H591+H17+H22+H27+H32+H37+H12</f>
        <v>72747</v>
      </c>
    </row>
    <row r="43" spans="7:8" ht="15.75" thickBot="1">
      <c r="G43" s="19">
        <v>2020</v>
      </c>
      <c r="H43" s="17">
        <f>H8+H13+H18+H23+H28+H33+H38</f>
        <v>59791</v>
      </c>
    </row>
    <row r="44" spans="7:8" ht="15.75" thickBot="1">
      <c r="G44" s="19">
        <v>2021</v>
      </c>
      <c r="H44" s="18">
        <f>H9+H14+H19+H24+H29+H34+H39</f>
        <v>58274</v>
      </c>
    </row>
    <row r="45" spans="7:8" ht="15.75" thickBot="1">
      <c r="G45" s="19">
        <v>2022</v>
      </c>
      <c r="H45" s="20">
        <f>H10+H15+H20+H25+H30+H35+H40</f>
        <v>58995</v>
      </c>
    </row>
    <row r="46" ht="15">
      <c r="H46" s="21">
        <f>G41-(H42+H43+H44+H45)</f>
        <v>0</v>
      </c>
    </row>
  </sheetData>
  <sheetProtection/>
  <mergeCells count="55">
    <mergeCell ref="D6:D10"/>
    <mergeCell ref="C6:C10"/>
    <mergeCell ref="C11:C15"/>
    <mergeCell ref="C16:C20"/>
    <mergeCell ref="D16:D20"/>
    <mergeCell ref="A41:F41"/>
    <mergeCell ref="D31:D35"/>
    <mergeCell ref="C31:C35"/>
    <mergeCell ref="C21:C25"/>
    <mergeCell ref="F11:F15"/>
    <mergeCell ref="G41:H41"/>
    <mergeCell ref="A6:A40"/>
    <mergeCell ref="B6:B40"/>
    <mergeCell ref="G16:H16"/>
    <mergeCell ref="G6:H6"/>
    <mergeCell ref="C36:C40"/>
    <mergeCell ref="D36:D40"/>
    <mergeCell ref="F36:F40"/>
    <mergeCell ref="G36:H36"/>
    <mergeCell ref="E36:E40"/>
    <mergeCell ref="I21:I25"/>
    <mergeCell ref="E16:E20"/>
    <mergeCell ref="D21:D25"/>
    <mergeCell ref="G26:H26"/>
    <mergeCell ref="E21:E25"/>
    <mergeCell ref="D11:D15"/>
    <mergeCell ref="E11:E15"/>
    <mergeCell ref="I16:I20"/>
    <mergeCell ref="F21:F25"/>
    <mergeCell ref="G21:H21"/>
    <mergeCell ref="I36:I40"/>
    <mergeCell ref="C26:C30"/>
    <mergeCell ref="D26:D30"/>
    <mergeCell ref="E26:E30"/>
    <mergeCell ref="F26:F30"/>
    <mergeCell ref="G31:H31"/>
    <mergeCell ref="E31:E35"/>
    <mergeCell ref="F31:F35"/>
    <mergeCell ref="I26:I30"/>
    <mergeCell ref="I31:I35"/>
    <mergeCell ref="F6:F10"/>
    <mergeCell ref="I11:I15"/>
    <mergeCell ref="G11:H11"/>
    <mergeCell ref="I6:I10"/>
    <mergeCell ref="F16:F20"/>
    <mergeCell ref="E6:E10"/>
    <mergeCell ref="A1:I2"/>
    <mergeCell ref="A3:A5"/>
    <mergeCell ref="B3:B5"/>
    <mergeCell ref="C3:C5"/>
    <mergeCell ref="D3:D5"/>
    <mergeCell ref="E3:E5"/>
    <mergeCell ref="F3:F5"/>
    <mergeCell ref="I3:I5"/>
    <mergeCell ref="G3: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I56"/>
  <sheetViews>
    <sheetView zoomScalePageLayoutView="0" workbookViewId="0" topLeftCell="A1">
      <selection activeCell="F16" sqref="F16:J20"/>
    </sheetView>
  </sheetViews>
  <sheetFormatPr defaultColWidth="8.8515625" defaultRowHeight="15"/>
  <cols>
    <col min="1" max="1" width="8.8515625" style="0" customWidth="1"/>
    <col min="2" max="2" width="24.421875" style="0" customWidth="1"/>
    <col min="3" max="3" width="31.421875" style="0" customWidth="1"/>
    <col min="4" max="4" width="18.421875" style="0" customWidth="1"/>
    <col min="5" max="5" width="30.421875" style="0" customWidth="1"/>
    <col min="6" max="6" width="16.00390625" style="0" customWidth="1"/>
    <col min="7" max="7" width="6.421875" style="0" customWidth="1"/>
    <col min="8" max="8" width="13.140625" style="1" customWidth="1"/>
    <col min="9" max="9" width="63.140625" style="6" customWidth="1"/>
  </cols>
  <sheetData>
    <row r="1" spans="1:9" ht="15">
      <c r="A1" s="112" t="s">
        <v>8</v>
      </c>
      <c r="B1" s="113"/>
      <c r="C1" s="113"/>
      <c r="D1" s="113"/>
      <c r="E1" s="113"/>
      <c r="F1" s="113"/>
      <c r="G1" s="113"/>
      <c r="H1" s="113"/>
      <c r="I1" s="113"/>
    </row>
    <row r="2" spans="1:9" ht="21.75" customHeight="1" thickBot="1">
      <c r="A2" s="114"/>
      <c r="B2" s="114"/>
      <c r="C2" s="114"/>
      <c r="D2" s="114"/>
      <c r="E2" s="114"/>
      <c r="F2" s="114"/>
      <c r="G2" s="114"/>
      <c r="H2" s="114"/>
      <c r="I2" s="114"/>
    </row>
    <row r="3" spans="1:9" ht="73.5" customHeight="1">
      <c r="A3" s="109" t="s">
        <v>9</v>
      </c>
      <c r="B3" s="109" t="s">
        <v>10</v>
      </c>
      <c r="C3" s="109" t="s">
        <v>11</v>
      </c>
      <c r="D3" s="109" t="s">
        <v>12</v>
      </c>
      <c r="E3" s="109" t="s">
        <v>13</v>
      </c>
      <c r="F3" s="109" t="s">
        <v>14</v>
      </c>
      <c r="G3" s="122" t="s">
        <v>15</v>
      </c>
      <c r="H3" s="123"/>
      <c r="I3" s="109" t="s">
        <v>16</v>
      </c>
    </row>
    <row r="4" spans="1:9" ht="15">
      <c r="A4" s="110"/>
      <c r="B4" s="110"/>
      <c r="C4" s="110"/>
      <c r="D4" s="110"/>
      <c r="E4" s="110"/>
      <c r="F4" s="110"/>
      <c r="G4" s="124"/>
      <c r="H4" s="125"/>
      <c r="I4" s="110"/>
    </row>
    <row r="5" spans="1:9" ht="15.75" thickBot="1">
      <c r="A5" s="111"/>
      <c r="B5" s="111"/>
      <c r="C5" s="111"/>
      <c r="D5" s="111"/>
      <c r="E5" s="111"/>
      <c r="F5" s="111"/>
      <c r="G5" s="124"/>
      <c r="H5" s="125"/>
      <c r="I5" s="111"/>
    </row>
    <row r="6" spans="1:9" ht="120.75" customHeight="1">
      <c r="A6" s="131"/>
      <c r="B6" s="128"/>
      <c r="C6" s="73" t="s">
        <v>152</v>
      </c>
      <c r="D6" s="82" t="s">
        <v>80</v>
      </c>
      <c r="E6" s="73" t="s">
        <v>153</v>
      </c>
      <c r="F6" s="79" t="s">
        <v>20</v>
      </c>
      <c r="G6" s="91">
        <f>SUM(H7:H10)</f>
        <v>1191.6</v>
      </c>
      <c r="H6" s="123"/>
      <c r="I6" s="119" t="s">
        <v>154</v>
      </c>
    </row>
    <row r="7" spans="1:9" ht="15">
      <c r="A7" s="132"/>
      <c r="B7" s="129"/>
      <c r="C7" s="74"/>
      <c r="D7" s="83"/>
      <c r="E7" s="74"/>
      <c r="F7" s="80"/>
      <c r="G7" s="2" t="s">
        <v>22</v>
      </c>
      <c r="H7" s="3">
        <v>297.9</v>
      </c>
      <c r="I7" s="120"/>
    </row>
    <row r="8" spans="1:9" ht="15">
      <c r="A8" s="132"/>
      <c r="B8" s="129"/>
      <c r="C8" s="74"/>
      <c r="D8" s="83"/>
      <c r="E8" s="74"/>
      <c r="F8" s="80"/>
      <c r="G8" s="2" t="s">
        <v>23</v>
      </c>
      <c r="H8" s="3">
        <v>297.9</v>
      </c>
      <c r="I8" s="120"/>
    </row>
    <row r="9" spans="1:9" ht="15">
      <c r="A9" s="132"/>
      <c r="B9" s="129"/>
      <c r="C9" s="74"/>
      <c r="D9" s="83"/>
      <c r="E9" s="74"/>
      <c r="F9" s="80"/>
      <c r="G9" s="2" t="s">
        <v>24</v>
      </c>
      <c r="H9" s="3">
        <v>297.9</v>
      </c>
      <c r="I9" s="120"/>
    </row>
    <row r="10" spans="1:9" ht="15.75" thickBot="1">
      <c r="A10" s="132"/>
      <c r="B10" s="129"/>
      <c r="C10" s="75"/>
      <c r="D10" s="84"/>
      <c r="E10" s="75"/>
      <c r="F10" s="81"/>
      <c r="G10" s="2" t="s">
        <v>25</v>
      </c>
      <c r="H10" s="3">
        <v>297.9</v>
      </c>
      <c r="I10" s="121"/>
    </row>
    <row r="11" spans="1:9" ht="103.5" customHeight="1">
      <c r="A11" s="132"/>
      <c r="B11" s="129"/>
      <c r="C11" s="73" t="s">
        <v>155</v>
      </c>
      <c r="D11" s="82" t="s">
        <v>80</v>
      </c>
      <c r="E11" s="73" t="s">
        <v>153</v>
      </c>
      <c r="F11" s="79" t="s">
        <v>20</v>
      </c>
      <c r="G11" s="91">
        <f>SUM(H12:H15)</f>
        <v>200</v>
      </c>
      <c r="H11" s="92"/>
      <c r="I11" s="119" t="s">
        <v>156</v>
      </c>
    </row>
    <row r="12" spans="1:9" ht="15">
      <c r="A12" s="132"/>
      <c r="B12" s="129"/>
      <c r="C12" s="74"/>
      <c r="D12" s="83"/>
      <c r="E12" s="74"/>
      <c r="F12" s="80"/>
      <c r="G12" s="2" t="s">
        <v>22</v>
      </c>
      <c r="H12" s="3">
        <v>50</v>
      </c>
      <c r="I12" s="120"/>
    </row>
    <row r="13" spans="1:9" ht="15">
      <c r="A13" s="132"/>
      <c r="B13" s="129"/>
      <c r="C13" s="74"/>
      <c r="D13" s="83"/>
      <c r="E13" s="74"/>
      <c r="F13" s="80"/>
      <c r="G13" s="2" t="s">
        <v>23</v>
      </c>
      <c r="H13" s="3">
        <v>50</v>
      </c>
      <c r="I13" s="120"/>
    </row>
    <row r="14" spans="1:9" ht="15">
      <c r="A14" s="132"/>
      <c r="B14" s="129"/>
      <c r="C14" s="74"/>
      <c r="D14" s="83"/>
      <c r="E14" s="74"/>
      <c r="F14" s="80"/>
      <c r="G14" s="2" t="s">
        <v>24</v>
      </c>
      <c r="H14" s="3">
        <v>50</v>
      </c>
      <c r="I14" s="120"/>
    </row>
    <row r="15" spans="1:9" ht="15.75" thickBot="1">
      <c r="A15" s="132"/>
      <c r="B15" s="129"/>
      <c r="C15" s="75"/>
      <c r="D15" s="84"/>
      <c r="E15" s="75"/>
      <c r="F15" s="81"/>
      <c r="G15" s="4" t="s">
        <v>25</v>
      </c>
      <c r="H15" s="5">
        <v>50</v>
      </c>
      <c r="I15" s="121"/>
    </row>
    <row r="16" spans="1:9" ht="102" customHeight="1">
      <c r="A16" s="132"/>
      <c r="B16" s="129"/>
      <c r="C16" s="73" t="s">
        <v>157</v>
      </c>
      <c r="D16" s="82" t="s">
        <v>80</v>
      </c>
      <c r="E16" s="73" t="s">
        <v>153</v>
      </c>
      <c r="F16" s="79" t="s">
        <v>20</v>
      </c>
      <c r="G16" s="91">
        <f>SUM(H17:H20)</f>
        <v>960</v>
      </c>
      <c r="H16" s="92"/>
      <c r="I16" s="119" t="s">
        <v>158</v>
      </c>
    </row>
    <row r="17" spans="1:9" ht="15">
      <c r="A17" s="132"/>
      <c r="B17" s="129"/>
      <c r="C17" s="74"/>
      <c r="D17" s="83"/>
      <c r="E17" s="74"/>
      <c r="F17" s="80"/>
      <c r="G17" s="2" t="s">
        <v>22</v>
      </c>
      <c r="H17" s="3">
        <v>240</v>
      </c>
      <c r="I17" s="120"/>
    </row>
    <row r="18" spans="1:9" ht="15">
      <c r="A18" s="132"/>
      <c r="B18" s="129"/>
      <c r="C18" s="74"/>
      <c r="D18" s="83"/>
      <c r="E18" s="74"/>
      <c r="F18" s="80"/>
      <c r="G18" s="2" t="s">
        <v>23</v>
      </c>
      <c r="H18" s="3">
        <v>240</v>
      </c>
      <c r="I18" s="120"/>
    </row>
    <row r="19" spans="1:9" ht="15">
      <c r="A19" s="132"/>
      <c r="B19" s="129"/>
      <c r="C19" s="74"/>
      <c r="D19" s="83"/>
      <c r="E19" s="74"/>
      <c r="F19" s="80"/>
      <c r="G19" s="2" t="s">
        <v>24</v>
      </c>
      <c r="H19" s="3">
        <v>240</v>
      </c>
      <c r="I19" s="120"/>
    </row>
    <row r="20" spans="1:9" ht="15.75" thickBot="1">
      <c r="A20" s="132"/>
      <c r="B20" s="129"/>
      <c r="C20" s="75"/>
      <c r="D20" s="84"/>
      <c r="E20" s="75"/>
      <c r="F20" s="81"/>
      <c r="G20" s="4" t="s">
        <v>25</v>
      </c>
      <c r="H20" s="5">
        <v>240</v>
      </c>
      <c r="I20" s="121"/>
    </row>
    <row r="21" spans="1:9" ht="113.25" customHeight="1">
      <c r="A21" s="132"/>
      <c r="B21" s="129"/>
      <c r="C21" s="73" t="s">
        <v>159</v>
      </c>
      <c r="D21" s="82" t="s">
        <v>80</v>
      </c>
      <c r="E21" s="73" t="s">
        <v>153</v>
      </c>
      <c r="F21" s="79" t="s">
        <v>20</v>
      </c>
      <c r="G21" s="91">
        <f>SUM(H22:H25)</f>
        <v>64.8</v>
      </c>
      <c r="H21" s="92"/>
      <c r="I21" s="119" t="s">
        <v>160</v>
      </c>
    </row>
    <row r="22" spans="1:9" ht="15">
      <c r="A22" s="132"/>
      <c r="B22" s="129"/>
      <c r="C22" s="74"/>
      <c r="D22" s="83"/>
      <c r="E22" s="74"/>
      <c r="F22" s="80"/>
      <c r="G22" s="2" t="s">
        <v>22</v>
      </c>
      <c r="H22" s="3">
        <v>16.2</v>
      </c>
      <c r="I22" s="120"/>
    </row>
    <row r="23" spans="1:9" ht="15">
      <c r="A23" s="132"/>
      <c r="B23" s="129"/>
      <c r="C23" s="74"/>
      <c r="D23" s="83"/>
      <c r="E23" s="74"/>
      <c r="F23" s="80"/>
      <c r="G23" s="2" t="s">
        <v>23</v>
      </c>
      <c r="H23" s="3">
        <v>16.2</v>
      </c>
      <c r="I23" s="120"/>
    </row>
    <row r="24" spans="1:9" ht="15">
      <c r="A24" s="132"/>
      <c r="B24" s="129"/>
      <c r="C24" s="74"/>
      <c r="D24" s="83"/>
      <c r="E24" s="74"/>
      <c r="F24" s="80"/>
      <c r="G24" s="2" t="s">
        <v>24</v>
      </c>
      <c r="H24" s="3">
        <v>16.2</v>
      </c>
      <c r="I24" s="120"/>
    </row>
    <row r="25" spans="1:9" ht="15.75" thickBot="1">
      <c r="A25" s="132"/>
      <c r="B25" s="129"/>
      <c r="C25" s="75"/>
      <c r="D25" s="84"/>
      <c r="E25" s="75"/>
      <c r="F25" s="81"/>
      <c r="G25" s="4" t="s">
        <v>25</v>
      </c>
      <c r="H25" s="3">
        <v>16.2</v>
      </c>
      <c r="I25" s="121"/>
    </row>
    <row r="26" spans="1:9" ht="69.75" customHeight="1">
      <c r="A26" s="132"/>
      <c r="B26" s="129"/>
      <c r="C26" s="73" t="s">
        <v>161</v>
      </c>
      <c r="D26" s="82" t="s">
        <v>80</v>
      </c>
      <c r="E26" s="73" t="s">
        <v>153</v>
      </c>
      <c r="F26" s="79" t="s">
        <v>20</v>
      </c>
      <c r="G26" s="91">
        <f>SUM(H27:H30)</f>
        <v>3429.8</v>
      </c>
      <c r="H26" s="92"/>
      <c r="I26" s="119" t="s">
        <v>162</v>
      </c>
    </row>
    <row r="27" spans="1:9" ht="15">
      <c r="A27" s="132"/>
      <c r="B27" s="129"/>
      <c r="C27" s="74"/>
      <c r="D27" s="83"/>
      <c r="E27" s="74"/>
      <c r="F27" s="80"/>
      <c r="G27" s="2" t="s">
        <v>22</v>
      </c>
      <c r="H27" s="3">
        <v>857.45</v>
      </c>
      <c r="I27" s="120"/>
    </row>
    <row r="28" spans="1:9" ht="15">
      <c r="A28" s="132"/>
      <c r="B28" s="129"/>
      <c r="C28" s="74"/>
      <c r="D28" s="83"/>
      <c r="E28" s="74"/>
      <c r="F28" s="80"/>
      <c r="G28" s="2" t="s">
        <v>23</v>
      </c>
      <c r="H28" s="3">
        <v>857.45</v>
      </c>
      <c r="I28" s="120"/>
    </row>
    <row r="29" spans="1:9" ht="15">
      <c r="A29" s="132"/>
      <c r="B29" s="129"/>
      <c r="C29" s="74"/>
      <c r="D29" s="83"/>
      <c r="E29" s="74"/>
      <c r="F29" s="80"/>
      <c r="G29" s="2" t="s">
        <v>24</v>
      </c>
      <c r="H29" s="3">
        <v>857.45</v>
      </c>
      <c r="I29" s="120"/>
    </row>
    <row r="30" spans="1:9" ht="15.75" thickBot="1">
      <c r="A30" s="132"/>
      <c r="B30" s="129"/>
      <c r="C30" s="75"/>
      <c r="D30" s="84"/>
      <c r="E30" s="75"/>
      <c r="F30" s="81"/>
      <c r="G30" s="4" t="s">
        <v>25</v>
      </c>
      <c r="H30" s="3">
        <v>857.45</v>
      </c>
      <c r="I30" s="121"/>
    </row>
    <row r="31" spans="1:9" ht="55.5" customHeight="1">
      <c r="A31" s="132"/>
      <c r="B31" s="129"/>
      <c r="C31" s="73" t="s">
        <v>163</v>
      </c>
      <c r="D31" s="82" t="s">
        <v>80</v>
      </c>
      <c r="E31" s="73" t="s">
        <v>153</v>
      </c>
      <c r="F31" s="79" t="s">
        <v>20</v>
      </c>
      <c r="G31" s="91">
        <f>SUM(H32:H35)</f>
        <v>7800</v>
      </c>
      <c r="H31" s="92"/>
      <c r="I31" s="119" t="s">
        <v>164</v>
      </c>
    </row>
    <row r="32" spans="1:9" ht="15">
      <c r="A32" s="132"/>
      <c r="B32" s="129"/>
      <c r="C32" s="74"/>
      <c r="D32" s="83"/>
      <c r="E32" s="74"/>
      <c r="F32" s="80"/>
      <c r="G32" s="2" t="s">
        <v>22</v>
      </c>
      <c r="H32" s="3">
        <v>1950</v>
      </c>
      <c r="I32" s="120"/>
    </row>
    <row r="33" spans="1:9" ht="15">
      <c r="A33" s="132"/>
      <c r="B33" s="129"/>
      <c r="C33" s="74"/>
      <c r="D33" s="83"/>
      <c r="E33" s="74"/>
      <c r="F33" s="80"/>
      <c r="G33" s="2" t="s">
        <v>23</v>
      </c>
      <c r="H33" s="3">
        <v>1950</v>
      </c>
      <c r="I33" s="120"/>
    </row>
    <row r="34" spans="1:9" ht="15">
      <c r="A34" s="132"/>
      <c r="B34" s="129"/>
      <c r="C34" s="74"/>
      <c r="D34" s="83"/>
      <c r="E34" s="74"/>
      <c r="F34" s="80"/>
      <c r="G34" s="2" t="s">
        <v>24</v>
      </c>
      <c r="H34" s="3">
        <v>1950</v>
      </c>
      <c r="I34" s="120"/>
    </row>
    <row r="35" spans="1:9" ht="15.75" thickBot="1">
      <c r="A35" s="132"/>
      <c r="B35" s="129"/>
      <c r="C35" s="75"/>
      <c r="D35" s="84"/>
      <c r="E35" s="75"/>
      <c r="F35" s="81"/>
      <c r="G35" s="4" t="s">
        <v>25</v>
      </c>
      <c r="H35" s="3">
        <v>1950</v>
      </c>
      <c r="I35" s="121"/>
    </row>
    <row r="36" spans="1:9" ht="106.5" customHeight="1">
      <c r="A36" s="132"/>
      <c r="B36" s="129"/>
      <c r="C36" s="73" t="s">
        <v>165</v>
      </c>
      <c r="D36" s="82" t="s">
        <v>80</v>
      </c>
      <c r="E36" s="73" t="s">
        <v>153</v>
      </c>
      <c r="F36" s="79" t="s">
        <v>20</v>
      </c>
      <c r="G36" s="91">
        <f>SUM(H37:H40)</f>
        <v>400</v>
      </c>
      <c r="H36" s="92"/>
      <c r="I36" s="136"/>
    </row>
    <row r="37" spans="1:9" ht="15">
      <c r="A37" s="132"/>
      <c r="B37" s="129"/>
      <c r="C37" s="74"/>
      <c r="D37" s="83"/>
      <c r="E37" s="74"/>
      <c r="F37" s="80"/>
      <c r="G37" s="2" t="s">
        <v>22</v>
      </c>
      <c r="H37" s="3">
        <v>100</v>
      </c>
      <c r="I37" s="137"/>
    </row>
    <row r="38" spans="1:9" ht="15">
      <c r="A38" s="132"/>
      <c r="B38" s="129"/>
      <c r="C38" s="74"/>
      <c r="D38" s="83"/>
      <c r="E38" s="74"/>
      <c r="F38" s="80"/>
      <c r="G38" s="2" t="s">
        <v>23</v>
      </c>
      <c r="H38" s="3">
        <v>100</v>
      </c>
      <c r="I38" s="137"/>
    </row>
    <row r="39" spans="1:9" ht="15">
      <c r="A39" s="132"/>
      <c r="B39" s="129"/>
      <c r="C39" s="74"/>
      <c r="D39" s="83"/>
      <c r="E39" s="74"/>
      <c r="F39" s="80"/>
      <c r="G39" s="2" t="s">
        <v>24</v>
      </c>
      <c r="H39" s="3">
        <v>100</v>
      </c>
      <c r="I39" s="137"/>
    </row>
    <row r="40" spans="1:9" ht="15.75" thickBot="1">
      <c r="A40" s="132"/>
      <c r="B40" s="129"/>
      <c r="C40" s="75"/>
      <c r="D40" s="84"/>
      <c r="E40" s="75"/>
      <c r="F40" s="81"/>
      <c r="G40" s="4" t="s">
        <v>25</v>
      </c>
      <c r="H40" s="3">
        <v>100</v>
      </c>
      <c r="I40" s="138"/>
    </row>
    <row r="41" spans="1:9" ht="15" customHeight="1">
      <c r="A41" s="132"/>
      <c r="B41" s="129"/>
      <c r="C41" s="73" t="s">
        <v>166</v>
      </c>
      <c r="D41" s="82" t="s">
        <v>80</v>
      </c>
      <c r="E41" s="73" t="s">
        <v>153</v>
      </c>
      <c r="F41" s="79" t="s">
        <v>20</v>
      </c>
      <c r="G41" s="91">
        <f>SUM(H42:H45)</f>
        <v>120</v>
      </c>
      <c r="H41" s="92"/>
      <c r="I41" s="136"/>
    </row>
    <row r="42" spans="1:9" ht="15">
      <c r="A42" s="132"/>
      <c r="B42" s="129"/>
      <c r="C42" s="74"/>
      <c r="D42" s="83"/>
      <c r="E42" s="74"/>
      <c r="F42" s="80"/>
      <c r="G42" s="2" t="s">
        <v>22</v>
      </c>
      <c r="H42" s="3">
        <v>30</v>
      </c>
      <c r="I42" s="137"/>
    </row>
    <row r="43" spans="1:9" ht="15">
      <c r="A43" s="132"/>
      <c r="B43" s="129"/>
      <c r="C43" s="74"/>
      <c r="D43" s="83"/>
      <c r="E43" s="74"/>
      <c r="F43" s="80"/>
      <c r="G43" s="2" t="s">
        <v>23</v>
      </c>
      <c r="H43" s="3">
        <v>30</v>
      </c>
      <c r="I43" s="137"/>
    </row>
    <row r="44" spans="1:9" ht="15">
      <c r="A44" s="132"/>
      <c r="B44" s="129"/>
      <c r="C44" s="74"/>
      <c r="D44" s="83"/>
      <c r="E44" s="74"/>
      <c r="F44" s="80"/>
      <c r="G44" s="2" t="s">
        <v>24</v>
      </c>
      <c r="H44" s="3">
        <v>30</v>
      </c>
      <c r="I44" s="137"/>
    </row>
    <row r="45" spans="1:9" ht="15.75" thickBot="1">
      <c r="A45" s="132"/>
      <c r="B45" s="129"/>
      <c r="C45" s="75"/>
      <c r="D45" s="84"/>
      <c r="E45" s="75"/>
      <c r="F45" s="81"/>
      <c r="G45" s="4" t="s">
        <v>25</v>
      </c>
      <c r="H45" s="5">
        <v>30</v>
      </c>
      <c r="I45" s="138"/>
    </row>
    <row r="46" spans="1:9" ht="75.75" customHeight="1">
      <c r="A46" s="132"/>
      <c r="B46" s="129"/>
      <c r="C46" s="73" t="s">
        <v>167</v>
      </c>
      <c r="D46" s="82" t="s">
        <v>80</v>
      </c>
      <c r="E46" s="73" t="s">
        <v>153</v>
      </c>
      <c r="F46" s="79" t="s">
        <v>20</v>
      </c>
      <c r="G46" s="91">
        <f>SUM(H47:H50)</f>
        <v>1430</v>
      </c>
      <c r="H46" s="92"/>
      <c r="I46" s="119" t="s">
        <v>168</v>
      </c>
    </row>
    <row r="47" spans="1:9" ht="15">
      <c r="A47" s="132"/>
      <c r="B47" s="129"/>
      <c r="C47" s="74"/>
      <c r="D47" s="83"/>
      <c r="E47" s="74"/>
      <c r="F47" s="80"/>
      <c r="G47" s="2" t="s">
        <v>22</v>
      </c>
      <c r="H47" s="3">
        <v>980</v>
      </c>
      <c r="I47" s="120"/>
    </row>
    <row r="48" spans="1:9" ht="15">
      <c r="A48" s="132"/>
      <c r="B48" s="129"/>
      <c r="C48" s="74"/>
      <c r="D48" s="83"/>
      <c r="E48" s="74"/>
      <c r="F48" s="80"/>
      <c r="G48" s="2" t="s">
        <v>23</v>
      </c>
      <c r="H48" s="3">
        <v>450</v>
      </c>
      <c r="I48" s="120"/>
    </row>
    <row r="49" spans="1:9" ht="15">
      <c r="A49" s="132"/>
      <c r="B49" s="129"/>
      <c r="C49" s="74"/>
      <c r="D49" s="83"/>
      <c r="E49" s="74"/>
      <c r="F49" s="80"/>
      <c r="G49" s="2" t="s">
        <v>24</v>
      </c>
      <c r="H49" s="3">
        <v>0</v>
      </c>
      <c r="I49" s="120"/>
    </row>
    <row r="50" spans="1:9" ht="15.75" thickBot="1">
      <c r="A50" s="132"/>
      <c r="B50" s="129"/>
      <c r="C50" s="75"/>
      <c r="D50" s="84"/>
      <c r="E50" s="75"/>
      <c r="F50" s="81"/>
      <c r="G50" s="4" t="s">
        <v>25</v>
      </c>
      <c r="H50" s="5">
        <v>0</v>
      </c>
      <c r="I50" s="121"/>
    </row>
    <row r="51" spans="1:8" ht="15.75" thickBot="1">
      <c r="A51" s="106" t="s">
        <v>78</v>
      </c>
      <c r="B51" s="107"/>
      <c r="C51" s="107"/>
      <c r="D51" s="107"/>
      <c r="E51" s="107"/>
      <c r="F51" s="108"/>
      <c r="G51" s="126">
        <f>G6+G11+G16+G21+G26+G31+G36+G41+G46</f>
        <v>15596.2</v>
      </c>
      <c r="H51" s="127"/>
    </row>
    <row r="52" spans="7:8" ht="15.75" thickBot="1">
      <c r="G52" s="19">
        <v>2019</v>
      </c>
      <c r="H52" s="17">
        <f>H7+H1+H47+H601+H17+H22+H27+H32+H37+H42+H12</f>
        <v>4521.55</v>
      </c>
    </row>
    <row r="53" spans="7:8" ht="15.75" thickBot="1">
      <c r="G53" s="19">
        <v>2020</v>
      </c>
      <c r="H53" s="17">
        <f>H8+H13+H18+H23+H28+H33+H38+H43+H48</f>
        <v>3991.55</v>
      </c>
    </row>
    <row r="54" spans="7:8" ht="15.75" thickBot="1">
      <c r="G54" s="19">
        <v>2021</v>
      </c>
      <c r="H54" s="18">
        <f>H9+H14+H19+H24+H29+H34+H39+H44+H49</f>
        <v>3541.55</v>
      </c>
    </row>
    <row r="55" spans="7:8" ht="15.75" thickBot="1">
      <c r="G55" s="19">
        <v>2022</v>
      </c>
      <c r="H55" s="20">
        <f>H10+H15+H20+H25+H30+H35+H40+H45+H50</f>
        <v>3541.55</v>
      </c>
    </row>
    <row r="56" ht="15">
      <c r="H56" s="21">
        <f>G51-(H52+H53+H54+H55)</f>
        <v>0</v>
      </c>
    </row>
  </sheetData>
  <sheetProtection/>
  <mergeCells count="67">
    <mergeCell ref="C36:C40"/>
    <mergeCell ref="C41:C45"/>
    <mergeCell ref="D41:D45"/>
    <mergeCell ref="E41:E45"/>
    <mergeCell ref="D36:D40"/>
    <mergeCell ref="C16:C20"/>
    <mergeCell ref="D16:D20"/>
    <mergeCell ref="G36:H36"/>
    <mergeCell ref="C31:C35"/>
    <mergeCell ref="C21:C25"/>
    <mergeCell ref="A51:F51"/>
    <mergeCell ref="F36:F40"/>
    <mergeCell ref="C46:C50"/>
    <mergeCell ref="D46:D50"/>
    <mergeCell ref="E46:E50"/>
    <mergeCell ref="G51:H51"/>
    <mergeCell ref="A6:A50"/>
    <mergeCell ref="B6:B50"/>
    <mergeCell ref="G16:H16"/>
    <mergeCell ref="G6:H6"/>
    <mergeCell ref="C26:C30"/>
    <mergeCell ref="D26:D30"/>
    <mergeCell ref="E26:E30"/>
    <mergeCell ref="F26:F30"/>
    <mergeCell ref="G31:H31"/>
    <mergeCell ref="D21:D25"/>
    <mergeCell ref="E21:E25"/>
    <mergeCell ref="I36:I40"/>
    <mergeCell ref="E31:E35"/>
    <mergeCell ref="F31:F35"/>
    <mergeCell ref="I46:I50"/>
    <mergeCell ref="F41:F45"/>
    <mergeCell ref="G41:H41"/>
    <mergeCell ref="F46:F50"/>
    <mergeCell ref="G46:H46"/>
    <mergeCell ref="I41:I45"/>
    <mergeCell ref="E36:E40"/>
    <mergeCell ref="F21:F25"/>
    <mergeCell ref="G21:H21"/>
    <mergeCell ref="G26:H26"/>
    <mergeCell ref="I31:I35"/>
    <mergeCell ref="D31:D35"/>
    <mergeCell ref="F16:F20"/>
    <mergeCell ref="E16:E20"/>
    <mergeCell ref="E6:E10"/>
    <mergeCell ref="E11:E15"/>
    <mergeCell ref="F11:F15"/>
    <mergeCell ref="F6:F10"/>
    <mergeCell ref="C6:C10"/>
    <mergeCell ref="D6:D10"/>
    <mergeCell ref="C11:C15"/>
    <mergeCell ref="D11:D15"/>
    <mergeCell ref="I6:I10"/>
    <mergeCell ref="G11:H11"/>
    <mergeCell ref="I26:I30"/>
    <mergeCell ref="I11:I15"/>
    <mergeCell ref="I21:I25"/>
    <mergeCell ref="I16:I20"/>
    <mergeCell ref="A1:I2"/>
    <mergeCell ref="A3:A5"/>
    <mergeCell ref="B3:B5"/>
    <mergeCell ref="C3:C5"/>
    <mergeCell ref="D3:D5"/>
    <mergeCell ref="E3:E5"/>
    <mergeCell ref="F3:F5"/>
    <mergeCell ref="I3:I5"/>
    <mergeCell ref="G3:H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M318"/>
  <sheetViews>
    <sheetView tabSelected="1" view="pageBreakPreview" zoomScale="70" zoomScaleNormal="66" zoomScaleSheetLayoutView="70" zoomScalePageLayoutView="0" workbookViewId="0" topLeftCell="L2">
      <pane ySplit="8" topLeftCell="A276" activePane="bottomLeft" state="frozen"/>
      <selection pane="topLeft" activeCell="A2" sqref="A2"/>
      <selection pane="bottomLeft" activeCell="U276" sqref="U276:U279"/>
    </sheetView>
  </sheetViews>
  <sheetFormatPr defaultColWidth="9.140625" defaultRowHeight="15"/>
  <cols>
    <col min="1" max="1" width="25.00390625" style="165" customWidth="1"/>
    <col min="2" max="2" width="36.421875" style="165" customWidth="1"/>
    <col min="3" max="3" width="23.7109375" style="165" customWidth="1"/>
    <col min="4" max="4" width="9.140625" style="164" customWidth="1"/>
    <col min="5" max="5" width="20.57421875" style="165" customWidth="1"/>
    <col min="6" max="6" width="12.140625" style="165" customWidth="1"/>
    <col min="7" max="7" width="15.28125" style="164" customWidth="1"/>
    <col min="8" max="8" width="15.57421875" style="164" customWidth="1"/>
    <col min="9" max="9" width="14.8515625" style="164" customWidth="1"/>
    <col min="10" max="11" width="16.57421875" style="164" customWidth="1"/>
    <col min="12" max="12" width="22.7109375" style="164" customWidth="1"/>
    <col min="13" max="13" width="23.140625" style="274" customWidth="1"/>
    <col min="14" max="14" width="15.7109375" style="164" customWidth="1"/>
    <col min="15" max="15" width="14.8515625" style="164" customWidth="1"/>
    <col min="16" max="16" width="15.57421875" style="164" customWidth="1"/>
    <col min="17" max="17" width="17.28125" style="164" customWidth="1"/>
    <col min="18" max="18" width="0.5625" style="164" hidden="1" customWidth="1"/>
    <col min="19" max="19" width="24.57421875" style="165" customWidth="1"/>
    <col min="20" max="20" width="32.8515625" style="165" customWidth="1"/>
    <col min="21" max="21" width="22.57421875" style="165" customWidth="1"/>
    <col min="22" max="22" width="9.140625" style="165" customWidth="1"/>
    <col min="23" max="23" width="36.8515625" style="165" customWidth="1"/>
    <col min="24" max="24" width="9.140625" style="165" customWidth="1"/>
    <col min="25" max="25" width="18.00390625" style="165" customWidth="1"/>
    <col min="26" max="26" width="17.421875" style="165" customWidth="1"/>
    <col min="27" max="27" width="16.57421875" style="165" customWidth="1"/>
    <col min="28" max="28" width="16.140625" style="165" customWidth="1"/>
    <col min="29" max="29" width="14.7109375" style="165" customWidth="1"/>
    <col min="30" max="30" width="14.8515625" style="165" customWidth="1"/>
    <col min="31" max="31" width="22.140625" style="165" customWidth="1"/>
    <col min="32" max="32" width="34.421875" style="165" customWidth="1"/>
    <col min="33" max="33" width="15.140625" style="165" customWidth="1"/>
    <col min="34" max="34" width="15.00390625" style="165" customWidth="1"/>
    <col min="35" max="35" width="15.7109375" style="165" customWidth="1"/>
    <col min="36" max="37" width="15.57421875" style="165" customWidth="1"/>
    <col min="38" max="38" width="5.7109375" style="165" hidden="1" customWidth="1"/>
    <col min="39" max="39" width="67.00390625" style="165" customWidth="1"/>
    <col min="40" max="16384" width="9.140625" style="165" customWidth="1"/>
  </cols>
  <sheetData>
    <row r="1" spans="1:17" ht="72" customHeight="1" hidden="1">
      <c r="A1" s="163"/>
      <c r="B1" s="163"/>
      <c r="C1" s="163"/>
      <c r="D1" s="163"/>
      <c r="E1" s="163"/>
      <c r="F1" s="163"/>
      <c r="G1" s="163"/>
      <c r="H1" s="163"/>
      <c r="I1" s="163"/>
      <c r="J1" s="163"/>
      <c r="K1" s="163"/>
      <c r="L1" s="163"/>
      <c r="M1" s="163"/>
      <c r="N1" s="163"/>
      <c r="O1" s="163"/>
      <c r="P1" s="163"/>
      <c r="Q1" s="163"/>
    </row>
    <row r="2" spans="1:37" ht="15.75">
      <c r="A2" s="60" t="s">
        <v>547</v>
      </c>
      <c r="B2" s="163"/>
      <c r="C2" s="163"/>
      <c r="D2" s="163"/>
      <c r="E2" s="163"/>
      <c r="F2" s="163"/>
      <c r="G2" s="163"/>
      <c r="H2" s="163"/>
      <c r="I2" s="163"/>
      <c r="J2" s="163"/>
      <c r="K2" s="163"/>
      <c r="L2" s="163"/>
      <c r="M2" s="163"/>
      <c r="N2" s="163"/>
      <c r="O2" s="163"/>
      <c r="P2" s="163"/>
      <c r="Q2" s="163"/>
      <c r="S2" s="163"/>
      <c r="T2" s="163"/>
      <c r="U2" s="163"/>
      <c r="V2" s="163"/>
      <c r="W2" s="163"/>
      <c r="X2" s="163"/>
      <c r="Y2" s="163"/>
      <c r="Z2" s="163"/>
      <c r="AA2" s="163"/>
      <c r="AB2" s="163"/>
      <c r="AC2" s="163"/>
      <c r="AD2" s="163"/>
      <c r="AE2" s="163"/>
      <c r="AF2" s="163"/>
      <c r="AG2" s="163"/>
      <c r="AH2" s="163"/>
      <c r="AI2" s="163"/>
      <c r="AJ2" s="163"/>
      <c r="AK2" s="163"/>
    </row>
    <row r="3" spans="4:37" s="166" customFormat="1" ht="12.75" customHeight="1" hidden="1">
      <c r="D3" s="167"/>
      <c r="G3" s="167"/>
      <c r="H3" s="167"/>
      <c r="I3" s="167"/>
      <c r="J3" s="167"/>
      <c r="K3" s="167"/>
      <c r="L3" s="167"/>
      <c r="M3" s="168"/>
      <c r="N3" s="167"/>
      <c r="O3" s="167"/>
      <c r="P3" s="167"/>
      <c r="Q3" s="167"/>
      <c r="R3" s="167"/>
      <c r="S3" s="169"/>
      <c r="T3" s="169"/>
      <c r="U3" s="169"/>
      <c r="V3" s="169"/>
      <c r="W3" s="169"/>
      <c r="X3" s="169"/>
      <c r="Y3" s="169"/>
      <c r="Z3" s="169"/>
      <c r="AA3" s="169"/>
      <c r="AB3" s="169"/>
      <c r="AC3" s="169"/>
      <c r="AD3" s="169"/>
      <c r="AE3" s="169"/>
      <c r="AF3" s="169"/>
      <c r="AG3" s="169"/>
      <c r="AH3" s="169"/>
      <c r="AI3" s="169"/>
      <c r="AJ3" s="169"/>
      <c r="AK3" s="169"/>
    </row>
    <row r="4" spans="4:37" s="166" customFormat="1" ht="25.5" customHeight="1" hidden="1">
      <c r="D4" s="167"/>
      <c r="G4" s="167"/>
      <c r="H4" s="167"/>
      <c r="I4" s="167"/>
      <c r="J4" s="167"/>
      <c r="K4" s="167"/>
      <c r="L4" s="167"/>
      <c r="M4" s="168"/>
      <c r="N4" s="167"/>
      <c r="O4" s="167"/>
      <c r="P4" s="167"/>
      <c r="Q4" s="167"/>
      <c r="R4" s="167"/>
      <c r="S4" s="169"/>
      <c r="T4" s="169"/>
      <c r="U4" s="169"/>
      <c r="V4" s="169"/>
      <c r="W4" s="169"/>
      <c r="X4" s="169"/>
      <c r="Y4" s="169"/>
      <c r="Z4" s="169"/>
      <c r="AA4" s="169"/>
      <c r="AB4" s="169"/>
      <c r="AC4" s="169"/>
      <c r="AD4" s="169"/>
      <c r="AE4" s="169"/>
      <c r="AF4" s="169"/>
      <c r="AG4" s="169"/>
      <c r="AH4" s="169"/>
      <c r="AI4" s="169"/>
      <c r="AJ4" s="169"/>
      <c r="AK4" s="169"/>
    </row>
    <row r="5" spans="1:37" ht="14.25" customHeight="1">
      <c r="A5" s="61" t="s">
        <v>548</v>
      </c>
      <c r="B5" s="170"/>
      <c r="C5" s="170"/>
      <c r="D5" s="170"/>
      <c r="E5" s="170"/>
      <c r="F5" s="170"/>
      <c r="G5" s="170"/>
      <c r="H5" s="170"/>
      <c r="I5" s="170"/>
      <c r="J5" s="170"/>
      <c r="K5" s="170"/>
      <c r="L5" s="170"/>
      <c r="M5" s="170"/>
      <c r="N5" s="170"/>
      <c r="O5" s="170"/>
      <c r="P5" s="170"/>
      <c r="Q5" s="171"/>
      <c r="S5" s="62" t="s">
        <v>549</v>
      </c>
      <c r="T5" s="172"/>
      <c r="U5" s="172"/>
      <c r="V5" s="172"/>
      <c r="W5" s="172"/>
      <c r="X5" s="172"/>
      <c r="Y5" s="172"/>
      <c r="Z5" s="172"/>
      <c r="AA5" s="172"/>
      <c r="AB5" s="172"/>
      <c r="AC5" s="172"/>
      <c r="AD5" s="172"/>
      <c r="AE5" s="172"/>
      <c r="AF5" s="172"/>
      <c r="AG5" s="172"/>
      <c r="AH5" s="172"/>
      <c r="AI5" s="172"/>
      <c r="AJ5" s="172"/>
      <c r="AK5" s="173"/>
    </row>
    <row r="6" spans="1:39" ht="65.25" customHeight="1">
      <c r="A6" s="174" t="s">
        <v>173</v>
      </c>
      <c r="B6" s="174" t="s">
        <v>174</v>
      </c>
      <c r="C6" s="174" t="s">
        <v>11</v>
      </c>
      <c r="D6" s="175" t="s">
        <v>496</v>
      </c>
      <c r="E6" s="174" t="s">
        <v>497</v>
      </c>
      <c r="F6" s="174" t="s">
        <v>14</v>
      </c>
      <c r="G6" s="176" t="s">
        <v>169</v>
      </c>
      <c r="H6" s="177">
        <v>2019</v>
      </c>
      <c r="I6" s="177">
        <v>2020</v>
      </c>
      <c r="J6" s="177" t="s">
        <v>170</v>
      </c>
      <c r="K6" s="177">
        <v>2022</v>
      </c>
      <c r="L6" s="176" t="s">
        <v>498</v>
      </c>
      <c r="M6" s="176" t="s">
        <v>171</v>
      </c>
      <c r="N6" s="176"/>
      <c r="O6" s="176"/>
      <c r="P6" s="176"/>
      <c r="Q6" s="176"/>
      <c r="R6" s="178" t="s">
        <v>172</v>
      </c>
      <c r="S6" s="174" t="s">
        <v>173</v>
      </c>
      <c r="T6" s="174" t="s">
        <v>174</v>
      </c>
      <c r="U6" s="174" t="s">
        <v>11</v>
      </c>
      <c r="V6" s="175" t="s">
        <v>496</v>
      </c>
      <c r="W6" s="174" t="s">
        <v>497</v>
      </c>
      <c r="X6" s="174" t="s">
        <v>14</v>
      </c>
      <c r="Y6" s="176" t="s">
        <v>169</v>
      </c>
      <c r="Z6" s="177">
        <v>2019</v>
      </c>
      <c r="AA6" s="177">
        <v>2020</v>
      </c>
      <c r="AB6" s="177" t="s">
        <v>170</v>
      </c>
      <c r="AC6" s="177">
        <v>2022</v>
      </c>
      <c r="AD6" s="177" t="s">
        <v>504</v>
      </c>
      <c r="AE6" s="176" t="s">
        <v>498</v>
      </c>
      <c r="AF6" s="176" t="s">
        <v>171</v>
      </c>
      <c r="AG6" s="176"/>
      <c r="AH6" s="176"/>
      <c r="AI6" s="176"/>
      <c r="AJ6" s="176"/>
      <c r="AK6" s="176"/>
      <c r="AL6" s="178" t="s">
        <v>172</v>
      </c>
      <c r="AM6" s="179" t="s">
        <v>16</v>
      </c>
    </row>
    <row r="7" spans="1:39" ht="19.5" customHeight="1">
      <c r="A7" s="174"/>
      <c r="B7" s="174"/>
      <c r="C7" s="174"/>
      <c r="D7" s="175"/>
      <c r="E7" s="174"/>
      <c r="F7" s="174"/>
      <c r="G7" s="176"/>
      <c r="H7" s="177"/>
      <c r="I7" s="177"/>
      <c r="J7" s="177"/>
      <c r="K7" s="177"/>
      <c r="L7" s="176"/>
      <c r="M7" s="180" t="s">
        <v>176</v>
      </c>
      <c r="N7" s="181">
        <v>2019</v>
      </c>
      <c r="O7" s="181">
        <v>2020</v>
      </c>
      <c r="P7" s="181">
        <v>2021</v>
      </c>
      <c r="Q7" s="181">
        <v>2022</v>
      </c>
      <c r="R7" s="178"/>
      <c r="S7" s="174"/>
      <c r="T7" s="174"/>
      <c r="U7" s="174"/>
      <c r="V7" s="175"/>
      <c r="W7" s="174"/>
      <c r="X7" s="174"/>
      <c r="Y7" s="176"/>
      <c r="Z7" s="177"/>
      <c r="AA7" s="177"/>
      <c r="AB7" s="177"/>
      <c r="AC7" s="177"/>
      <c r="AD7" s="177"/>
      <c r="AE7" s="176"/>
      <c r="AF7" s="180" t="s">
        <v>176</v>
      </c>
      <c r="AG7" s="181">
        <v>2019</v>
      </c>
      <c r="AH7" s="181">
        <v>2020</v>
      </c>
      <c r="AI7" s="181">
        <v>2021</v>
      </c>
      <c r="AJ7" s="181">
        <v>2022</v>
      </c>
      <c r="AK7" s="181">
        <v>2023</v>
      </c>
      <c r="AL7" s="178"/>
      <c r="AM7" s="182"/>
    </row>
    <row r="8" spans="1:39" ht="15.75">
      <c r="A8" s="183"/>
      <c r="B8" s="183"/>
      <c r="C8" s="183"/>
      <c r="D8" s="184"/>
      <c r="E8" s="183"/>
      <c r="F8" s="183"/>
      <c r="G8" s="184"/>
      <c r="H8" s="184"/>
      <c r="I8" s="184"/>
      <c r="J8" s="184"/>
      <c r="K8" s="184"/>
      <c r="L8" s="184"/>
      <c r="M8" s="185"/>
      <c r="N8" s="184"/>
      <c r="O8" s="184"/>
      <c r="P8" s="184"/>
      <c r="Q8" s="184"/>
      <c r="R8" s="184"/>
      <c r="S8" s="183"/>
      <c r="T8" s="183"/>
      <c r="U8" s="183"/>
      <c r="V8" s="184"/>
      <c r="W8" s="183"/>
      <c r="X8" s="183"/>
      <c r="Y8" s="184"/>
      <c r="Z8" s="184"/>
      <c r="AA8" s="184"/>
      <c r="AB8" s="184"/>
      <c r="AC8" s="184"/>
      <c r="AD8" s="184"/>
      <c r="AE8" s="184"/>
      <c r="AF8" s="185"/>
      <c r="AG8" s="184"/>
      <c r="AH8" s="184"/>
      <c r="AI8" s="184"/>
      <c r="AJ8" s="184"/>
      <c r="AK8" s="183"/>
      <c r="AL8" s="184"/>
      <c r="AM8" s="183"/>
    </row>
    <row r="9" spans="1:39" ht="18.75" customHeight="1">
      <c r="A9" s="183"/>
      <c r="B9" s="183"/>
      <c r="C9" s="183"/>
      <c r="D9" s="184"/>
      <c r="E9" s="183"/>
      <c r="F9" s="183"/>
      <c r="G9" s="184"/>
      <c r="H9" s="184"/>
      <c r="I9" s="184"/>
      <c r="J9" s="184"/>
      <c r="K9" s="184"/>
      <c r="L9" s="184"/>
      <c r="M9" s="185"/>
      <c r="N9" s="184"/>
      <c r="O9" s="184"/>
      <c r="P9" s="184"/>
      <c r="Q9" s="184"/>
      <c r="R9" s="184"/>
      <c r="S9" s="183"/>
      <c r="T9" s="183"/>
      <c r="U9" s="183"/>
      <c r="V9" s="184"/>
      <c r="W9" s="183"/>
      <c r="X9" s="183"/>
      <c r="Y9" s="184"/>
      <c r="Z9" s="184"/>
      <c r="AA9" s="184"/>
      <c r="AB9" s="184"/>
      <c r="AC9" s="184"/>
      <c r="AD9" s="184"/>
      <c r="AE9" s="184"/>
      <c r="AF9" s="185"/>
      <c r="AG9" s="184"/>
      <c r="AH9" s="184"/>
      <c r="AI9" s="184"/>
      <c r="AJ9" s="184"/>
      <c r="AK9" s="183"/>
      <c r="AL9" s="184"/>
      <c r="AM9" s="183"/>
    </row>
    <row r="10" spans="1:39" s="196" customFormat="1" ht="85.5" customHeight="1">
      <c r="A10" s="186" t="s">
        <v>179</v>
      </c>
      <c r="B10" s="187" t="s">
        <v>177</v>
      </c>
      <c r="C10" s="187" t="s">
        <v>178</v>
      </c>
      <c r="D10" s="186" t="s">
        <v>499</v>
      </c>
      <c r="E10" s="186" t="s">
        <v>19</v>
      </c>
      <c r="F10" s="186" t="s">
        <v>20</v>
      </c>
      <c r="G10" s="188">
        <f>H10+I10+J10+K10</f>
        <v>800</v>
      </c>
      <c r="H10" s="188">
        <v>500</v>
      </c>
      <c r="I10" s="188">
        <v>300</v>
      </c>
      <c r="J10" s="189"/>
      <c r="K10" s="189"/>
      <c r="L10" s="188" t="s">
        <v>505</v>
      </c>
      <c r="M10" s="190" t="s">
        <v>634</v>
      </c>
      <c r="N10" s="191">
        <f>H10</f>
        <v>500</v>
      </c>
      <c r="O10" s="191">
        <f>I10</f>
        <v>300</v>
      </c>
      <c r="P10" s="192"/>
      <c r="Q10" s="192"/>
      <c r="R10" s="193"/>
      <c r="S10" s="186" t="s">
        <v>179</v>
      </c>
      <c r="T10" s="187" t="s">
        <v>177</v>
      </c>
      <c r="U10" s="187" t="s">
        <v>178</v>
      </c>
      <c r="V10" s="186" t="s">
        <v>499</v>
      </c>
      <c r="W10" s="186" t="s">
        <v>19</v>
      </c>
      <c r="X10" s="186" t="s">
        <v>20</v>
      </c>
      <c r="Y10" s="188">
        <f>Z10+AA10+AB10+AC10</f>
        <v>800</v>
      </c>
      <c r="Z10" s="188">
        <v>500</v>
      </c>
      <c r="AA10" s="188">
        <v>300</v>
      </c>
      <c r="AB10" s="189"/>
      <c r="AC10" s="189"/>
      <c r="AD10" s="189"/>
      <c r="AE10" s="194" t="s">
        <v>572</v>
      </c>
      <c r="AF10" s="190" t="s">
        <v>635</v>
      </c>
      <c r="AG10" s="191">
        <f>Z10</f>
        <v>500</v>
      </c>
      <c r="AH10" s="191">
        <f>AA10</f>
        <v>300</v>
      </c>
      <c r="AI10" s="192"/>
      <c r="AJ10" s="192"/>
      <c r="AK10" s="195"/>
      <c r="AL10" s="193"/>
      <c r="AM10" s="189"/>
    </row>
    <row r="11" spans="1:39" s="196" customFormat="1" ht="34.5" customHeight="1">
      <c r="A11" s="186"/>
      <c r="B11" s="187"/>
      <c r="C11" s="187"/>
      <c r="D11" s="186"/>
      <c r="E11" s="186"/>
      <c r="F11" s="186"/>
      <c r="G11" s="188"/>
      <c r="H11" s="188"/>
      <c r="I11" s="188"/>
      <c r="J11" s="189"/>
      <c r="K11" s="189"/>
      <c r="L11" s="188"/>
      <c r="M11" s="190" t="s">
        <v>636</v>
      </c>
      <c r="N11" s="197">
        <v>1</v>
      </c>
      <c r="O11" s="197">
        <v>1</v>
      </c>
      <c r="P11" s="193"/>
      <c r="Q11" s="193"/>
      <c r="R11" s="193"/>
      <c r="S11" s="186"/>
      <c r="T11" s="187"/>
      <c r="U11" s="187"/>
      <c r="V11" s="186"/>
      <c r="W11" s="186"/>
      <c r="X11" s="186"/>
      <c r="Y11" s="188"/>
      <c r="Z11" s="188"/>
      <c r="AA11" s="188"/>
      <c r="AB11" s="189"/>
      <c r="AC11" s="189"/>
      <c r="AD11" s="189"/>
      <c r="AE11" s="194"/>
      <c r="AF11" s="190" t="s">
        <v>637</v>
      </c>
      <c r="AG11" s="197">
        <v>1</v>
      </c>
      <c r="AH11" s="197">
        <v>1</v>
      </c>
      <c r="AI11" s="193"/>
      <c r="AJ11" s="193"/>
      <c r="AK11" s="195"/>
      <c r="AL11" s="193"/>
      <c r="AM11" s="189"/>
    </row>
    <row r="12" spans="1:39" s="196" customFormat="1" ht="48" customHeight="1">
      <c r="A12" s="186"/>
      <c r="B12" s="187"/>
      <c r="C12" s="187"/>
      <c r="D12" s="186"/>
      <c r="E12" s="186"/>
      <c r="F12" s="186"/>
      <c r="G12" s="188"/>
      <c r="H12" s="188"/>
      <c r="I12" s="188"/>
      <c r="J12" s="189"/>
      <c r="K12" s="189"/>
      <c r="L12" s="188"/>
      <c r="M12" s="190" t="s">
        <v>180</v>
      </c>
      <c r="N12" s="197">
        <v>1000</v>
      </c>
      <c r="O12" s="197">
        <v>2000</v>
      </c>
      <c r="P12" s="193"/>
      <c r="Q12" s="193"/>
      <c r="R12" s="193"/>
      <c r="S12" s="186"/>
      <c r="T12" s="187"/>
      <c r="U12" s="187"/>
      <c r="V12" s="186"/>
      <c r="W12" s="186"/>
      <c r="X12" s="186"/>
      <c r="Y12" s="188"/>
      <c r="Z12" s="188"/>
      <c r="AA12" s="188"/>
      <c r="AB12" s="189"/>
      <c r="AC12" s="189"/>
      <c r="AD12" s="189"/>
      <c r="AE12" s="194"/>
      <c r="AF12" s="190" t="s">
        <v>180</v>
      </c>
      <c r="AG12" s="197">
        <v>1000</v>
      </c>
      <c r="AH12" s="197">
        <v>2000</v>
      </c>
      <c r="AI12" s="193"/>
      <c r="AJ12" s="193"/>
      <c r="AK12" s="195"/>
      <c r="AL12" s="193"/>
      <c r="AM12" s="189"/>
    </row>
    <row r="13" spans="1:39" s="196" customFormat="1" ht="51.75" customHeight="1">
      <c r="A13" s="186"/>
      <c r="B13" s="187"/>
      <c r="C13" s="187"/>
      <c r="D13" s="186"/>
      <c r="E13" s="186"/>
      <c r="F13" s="186"/>
      <c r="G13" s="188"/>
      <c r="H13" s="188"/>
      <c r="I13" s="188"/>
      <c r="J13" s="189"/>
      <c r="K13" s="189"/>
      <c r="L13" s="188"/>
      <c r="M13" s="190" t="s">
        <v>638</v>
      </c>
      <c r="N13" s="191">
        <f>N10/N11</f>
        <v>500</v>
      </c>
      <c r="O13" s="191">
        <f>O10/O11</f>
        <v>300</v>
      </c>
      <c r="P13" s="193"/>
      <c r="Q13" s="193"/>
      <c r="R13" s="193"/>
      <c r="S13" s="186"/>
      <c r="T13" s="187"/>
      <c r="U13" s="187"/>
      <c r="V13" s="186"/>
      <c r="W13" s="186"/>
      <c r="X13" s="186"/>
      <c r="Y13" s="188"/>
      <c r="Z13" s="188"/>
      <c r="AA13" s="188"/>
      <c r="AB13" s="189"/>
      <c r="AC13" s="189"/>
      <c r="AD13" s="189"/>
      <c r="AE13" s="194"/>
      <c r="AF13" s="190" t="s">
        <v>638</v>
      </c>
      <c r="AG13" s="191">
        <f>AG10/AG11</f>
        <v>500</v>
      </c>
      <c r="AH13" s="191">
        <f>AH10/AH11</f>
        <v>300</v>
      </c>
      <c r="AI13" s="193"/>
      <c r="AJ13" s="193"/>
      <c r="AK13" s="195"/>
      <c r="AL13" s="193"/>
      <c r="AM13" s="189"/>
    </row>
    <row r="14" spans="1:39" s="196" customFormat="1" ht="99.75" customHeight="1">
      <c r="A14" s="186"/>
      <c r="B14" s="187"/>
      <c r="C14" s="187"/>
      <c r="D14" s="186"/>
      <c r="E14" s="186"/>
      <c r="F14" s="186"/>
      <c r="G14" s="188"/>
      <c r="H14" s="188"/>
      <c r="I14" s="188"/>
      <c r="J14" s="189"/>
      <c r="K14" s="189"/>
      <c r="L14" s="188"/>
      <c r="M14" s="190" t="s">
        <v>639</v>
      </c>
      <c r="N14" s="192">
        <v>100</v>
      </c>
      <c r="O14" s="192">
        <v>200</v>
      </c>
      <c r="P14" s="193"/>
      <c r="Q14" s="193"/>
      <c r="R14" s="193"/>
      <c r="S14" s="186"/>
      <c r="T14" s="187"/>
      <c r="U14" s="187"/>
      <c r="V14" s="186"/>
      <c r="W14" s="186"/>
      <c r="X14" s="186"/>
      <c r="Y14" s="188"/>
      <c r="Z14" s="188"/>
      <c r="AA14" s="188"/>
      <c r="AB14" s="189"/>
      <c r="AC14" s="189"/>
      <c r="AD14" s="189"/>
      <c r="AE14" s="194"/>
      <c r="AF14" s="190" t="s">
        <v>639</v>
      </c>
      <c r="AG14" s="192">
        <v>100</v>
      </c>
      <c r="AH14" s="192">
        <v>200</v>
      </c>
      <c r="AI14" s="193"/>
      <c r="AJ14" s="193"/>
      <c r="AK14" s="195"/>
      <c r="AL14" s="193"/>
      <c r="AM14" s="189"/>
    </row>
    <row r="15" spans="1:39" ht="13.5" customHeight="1">
      <c r="A15" s="195"/>
      <c r="B15" s="195"/>
      <c r="C15" s="195"/>
      <c r="D15" s="193"/>
      <c r="E15" s="195"/>
      <c r="F15" s="195"/>
      <c r="G15" s="193"/>
      <c r="H15" s="193"/>
      <c r="I15" s="193"/>
      <c r="J15" s="193"/>
      <c r="K15" s="193"/>
      <c r="L15" s="195"/>
      <c r="M15" s="195"/>
      <c r="N15" s="193"/>
      <c r="O15" s="193"/>
      <c r="P15" s="193"/>
      <c r="Q15" s="193"/>
      <c r="R15" s="193"/>
      <c r="S15" s="195"/>
      <c r="T15" s="195"/>
      <c r="U15" s="195"/>
      <c r="V15" s="193"/>
      <c r="W15" s="195"/>
      <c r="X15" s="195"/>
      <c r="Y15" s="193"/>
      <c r="Z15" s="193"/>
      <c r="AA15" s="193"/>
      <c r="AB15" s="193"/>
      <c r="AC15" s="193"/>
      <c r="AD15" s="193"/>
      <c r="AE15" s="195"/>
      <c r="AF15" s="195"/>
      <c r="AG15" s="193"/>
      <c r="AH15" s="193"/>
      <c r="AI15" s="193"/>
      <c r="AJ15" s="193"/>
      <c r="AK15" s="195"/>
      <c r="AL15" s="193"/>
      <c r="AM15" s="195"/>
    </row>
    <row r="16" spans="1:39" ht="15.75">
      <c r="A16" s="195"/>
      <c r="B16" s="195"/>
      <c r="C16" s="195"/>
      <c r="D16" s="193"/>
      <c r="E16" s="195"/>
      <c r="F16" s="195"/>
      <c r="G16" s="193"/>
      <c r="H16" s="193"/>
      <c r="I16" s="193"/>
      <c r="J16" s="193"/>
      <c r="K16" s="193"/>
      <c r="L16" s="195"/>
      <c r="M16" s="195"/>
      <c r="N16" s="193"/>
      <c r="O16" s="193"/>
      <c r="P16" s="193"/>
      <c r="Q16" s="193"/>
      <c r="R16" s="193"/>
      <c r="S16" s="195"/>
      <c r="T16" s="195"/>
      <c r="U16" s="195"/>
      <c r="V16" s="193"/>
      <c r="W16" s="195"/>
      <c r="X16" s="195"/>
      <c r="Y16" s="193"/>
      <c r="Z16" s="193"/>
      <c r="AA16" s="193"/>
      <c r="AB16" s="193"/>
      <c r="AC16" s="193"/>
      <c r="AD16" s="193"/>
      <c r="AE16" s="195"/>
      <c r="AF16" s="195"/>
      <c r="AG16" s="193"/>
      <c r="AH16" s="193"/>
      <c r="AI16" s="193"/>
      <c r="AJ16" s="193"/>
      <c r="AK16" s="195"/>
      <c r="AL16" s="193"/>
      <c r="AM16" s="195"/>
    </row>
    <row r="17" spans="1:39" ht="126" customHeight="1">
      <c r="A17" s="186" t="s">
        <v>185</v>
      </c>
      <c r="B17" s="198" t="s">
        <v>182</v>
      </c>
      <c r="C17" s="187" t="s">
        <v>183</v>
      </c>
      <c r="D17" s="186" t="s">
        <v>500</v>
      </c>
      <c r="E17" s="186" t="s">
        <v>184</v>
      </c>
      <c r="F17" s="186" t="s">
        <v>20</v>
      </c>
      <c r="G17" s="199">
        <f>SUM(H17:K17)</f>
        <v>5400</v>
      </c>
      <c r="H17" s="199">
        <v>1800</v>
      </c>
      <c r="I17" s="199">
        <v>1800</v>
      </c>
      <c r="J17" s="200">
        <v>1800</v>
      </c>
      <c r="K17" s="189"/>
      <c r="L17" s="188" t="s">
        <v>506</v>
      </c>
      <c r="M17" s="190" t="s">
        <v>634</v>
      </c>
      <c r="N17" s="191">
        <f>H17</f>
        <v>1800</v>
      </c>
      <c r="O17" s="191">
        <f>I17</f>
        <v>1800</v>
      </c>
      <c r="P17" s="201">
        <v>1800</v>
      </c>
      <c r="Q17" s="193"/>
      <c r="R17" s="193"/>
      <c r="S17" s="186" t="s">
        <v>185</v>
      </c>
      <c r="T17" s="198" t="s">
        <v>182</v>
      </c>
      <c r="U17" s="187" t="s">
        <v>183</v>
      </c>
      <c r="V17" s="186" t="s">
        <v>500</v>
      </c>
      <c r="W17" s="186" t="s">
        <v>184</v>
      </c>
      <c r="X17" s="186" t="s">
        <v>20</v>
      </c>
      <c r="Y17" s="199">
        <f>SUM(Z17:AC17)</f>
        <v>5400</v>
      </c>
      <c r="Z17" s="199">
        <v>1800</v>
      </c>
      <c r="AA17" s="199">
        <v>1800</v>
      </c>
      <c r="AB17" s="200">
        <v>1800</v>
      </c>
      <c r="AC17" s="189"/>
      <c r="AD17" s="189"/>
      <c r="AE17" s="188" t="s">
        <v>573</v>
      </c>
      <c r="AF17" s="190" t="s">
        <v>635</v>
      </c>
      <c r="AG17" s="191">
        <f>Z17</f>
        <v>1800</v>
      </c>
      <c r="AH17" s="191">
        <f>AA17</f>
        <v>1800</v>
      </c>
      <c r="AI17" s="201">
        <v>1800</v>
      </c>
      <c r="AJ17" s="193"/>
      <c r="AK17" s="195"/>
      <c r="AL17" s="193"/>
      <c r="AM17" s="189"/>
    </row>
    <row r="18" spans="1:39" ht="47.25">
      <c r="A18" s="186"/>
      <c r="B18" s="198"/>
      <c r="C18" s="187"/>
      <c r="D18" s="186"/>
      <c r="E18" s="186"/>
      <c r="F18" s="186"/>
      <c r="G18" s="199"/>
      <c r="H18" s="199"/>
      <c r="I18" s="199"/>
      <c r="J18" s="200"/>
      <c r="K18" s="189"/>
      <c r="L18" s="188"/>
      <c r="M18" s="190" t="s">
        <v>640</v>
      </c>
      <c r="N18" s="197">
        <v>50</v>
      </c>
      <c r="O18" s="197">
        <v>50</v>
      </c>
      <c r="P18" s="193">
        <v>105</v>
      </c>
      <c r="Q18" s="193"/>
      <c r="R18" s="193"/>
      <c r="S18" s="186"/>
      <c r="T18" s="198"/>
      <c r="U18" s="187"/>
      <c r="V18" s="186"/>
      <c r="W18" s="186"/>
      <c r="X18" s="186"/>
      <c r="Y18" s="199"/>
      <c r="Z18" s="199"/>
      <c r="AA18" s="199"/>
      <c r="AB18" s="200"/>
      <c r="AC18" s="189"/>
      <c r="AD18" s="189"/>
      <c r="AE18" s="188"/>
      <c r="AF18" s="190" t="s">
        <v>640</v>
      </c>
      <c r="AG18" s="197">
        <v>50</v>
      </c>
      <c r="AH18" s="197">
        <v>50</v>
      </c>
      <c r="AI18" s="193">
        <v>105</v>
      </c>
      <c r="AJ18" s="193"/>
      <c r="AK18" s="195"/>
      <c r="AL18" s="193"/>
      <c r="AM18" s="189"/>
    </row>
    <row r="19" spans="1:39" ht="51.75" customHeight="1">
      <c r="A19" s="186"/>
      <c r="B19" s="198"/>
      <c r="C19" s="187"/>
      <c r="D19" s="186"/>
      <c r="E19" s="186"/>
      <c r="F19" s="186"/>
      <c r="G19" s="199"/>
      <c r="H19" s="199"/>
      <c r="I19" s="199"/>
      <c r="J19" s="200"/>
      <c r="K19" s="189"/>
      <c r="L19" s="188"/>
      <c r="M19" s="190" t="s">
        <v>641</v>
      </c>
      <c r="N19" s="191">
        <f>N17/N18</f>
        <v>36</v>
      </c>
      <c r="O19" s="191">
        <f>O17/O18</f>
        <v>36</v>
      </c>
      <c r="P19" s="193">
        <v>17.14</v>
      </c>
      <c r="Q19" s="193"/>
      <c r="R19" s="193"/>
      <c r="S19" s="186"/>
      <c r="T19" s="198"/>
      <c r="U19" s="187"/>
      <c r="V19" s="186"/>
      <c r="W19" s="186"/>
      <c r="X19" s="186"/>
      <c r="Y19" s="199"/>
      <c r="Z19" s="199"/>
      <c r="AA19" s="199"/>
      <c r="AB19" s="200"/>
      <c r="AC19" s="189"/>
      <c r="AD19" s="189"/>
      <c r="AE19" s="188"/>
      <c r="AF19" s="190" t="s">
        <v>641</v>
      </c>
      <c r="AG19" s="191">
        <f>AG17/AG18</f>
        <v>36</v>
      </c>
      <c r="AH19" s="191">
        <f>AH17/AH18</f>
        <v>36</v>
      </c>
      <c r="AI19" s="193">
        <v>17.14</v>
      </c>
      <c r="AJ19" s="193"/>
      <c r="AK19" s="195"/>
      <c r="AL19" s="193"/>
      <c r="AM19" s="189"/>
    </row>
    <row r="20" spans="1:39" ht="71.25" customHeight="1">
      <c r="A20" s="186"/>
      <c r="B20" s="198"/>
      <c r="C20" s="187"/>
      <c r="D20" s="186"/>
      <c r="E20" s="186"/>
      <c r="F20" s="186"/>
      <c r="G20" s="199"/>
      <c r="H20" s="199"/>
      <c r="I20" s="199"/>
      <c r="J20" s="200"/>
      <c r="K20" s="189"/>
      <c r="L20" s="188"/>
      <c r="M20" s="190" t="s">
        <v>642</v>
      </c>
      <c r="N20" s="192">
        <v>100</v>
      </c>
      <c r="O20" s="192">
        <v>100</v>
      </c>
      <c r="P20" s="202">
        <v>100</v>
      </c>
      <c r="Q20" s="193"/>
      <c r="R20" s="193"/>
      <c r="S20" s="186"/>
      <c r="T20" s="198"/>
      <c r="U20" s="187"/>
      <c r="V20" s="186"/>
      <c r="W20" s="186"/>
      <c r="X20" s="186"/>
      <c r="Y20" s="199"/>
      <c r="Z20" s="199"/>
      <c r="AA20" s="199"/>
      <c r="AB20" s="200"/>
      <c r="AC20" s="189"/>
      <c r="AD20" s="189"/>
      <c r="AE20" s="188"/>
      <c r="AF20" s="190" t="s">
        <v>642</v>
      </c>
      <c r="AG20" s="192">
        <v>100</v>
      </c>
      <c r="AH20" s="192">
        <v>100</v>
      </c>
      <c r="AI20" s="202">
        <v>100</v>
      </c>
      <c r="AJ20" s="193"/>
      <c r="AK20" s="195"/>
      <c r="AL20" s="193"/>
      <c r="AM20" s="189"/>
    </row>
    <row r="21" spans="1:39" ht="13.5" customHeight="1">
      <c r="A21" s="195"/>
      <c r="B21" s="195"/>
      <c r="C21" s="195"/>
      <c r="D21" s="193"/>
      <c r="E21" s="195"/>
      <c r="F21" s="195"/>
      <c r="G21" s="193"/>
      <c r="H21" s="193"/>
      <c r="I21" s="193"/>
      <c r="J21" s="193"/>
      <c r="K21" s="193"/>
      <c r="L21" s="195"/>
      <c r="M21" s="195"/>
      <c r="N21" s="193"/>
      <c r="O21" s="193"/>
      <c r="P21" s="193"/>
      <c r="Q21" s="193"/>
      <c r="R21" s="193"/>
      <c r="S21" s="195"/>
      <c r="T21" s="195"/>
      <c r="U21" s="195"/>
      <c r="V21" s="193"/>
      <c r="W21" s="195"/>
      <c r="X21" s="195"/>
      <c r="Y21" s="193"/>
      <c r="Z21" s="193"/>
      <c r="AA21" s="193"/>
      <c r="AB21" s="193"/>
      <c r="AC21" s="193"/>
      <c r="AD21" s="193"/>
      <c r="AE21" s="195"/>
      <c r="AF21" s="195"/>
      <c r="AG21" s="193"/>
      <c r="AH21" s="193"/>
      <c r="AI21" s="193"/>
      <c r="AJ21" s="193"/>
      <c r="AK21" s="195"/>
      <c r="AL21" s="193"/>
      <c r="AM21" s="195"/>
    </row>
    <row r="22" spans="1:39" ht="21.75" customHeight="1">
      <c r="A22" s="195"/>
      <c r="B22" s="195"/>
      <c r="C22" s="195"/>
      <c r="D22" s="193"/>
      <c r="E22" s="195"/>
      <c r="F22" s="195"/>
      <c r="G22" s="193"/>
      <c r="H22" s="193"/>
      <c r="I22" s="193"/>
      <c r="J22" s="193"/>
      <c r="K22" s="193"/>
      <c r="L22" s="195"/>
      <c r="M22" s="195"/>
      <c r="N22" s="193"/>
      <c r="O22" s="193"/>
      <c r="P22" s="193"/>
      <c r="Q22" s="193"/>
      <c r="R22" s="193"/>
      <c r="S22" s="195"/>
      <c r="T22" s="195"/>
      <c r="U22" s="195"/>
      <c r="V22" s="193"/>
      <c r="W22" s="195"/>
      <c r="X22" s="195"/>
      <c r="Y22" s="193"/>
      <c r="Z22" s="193"/>
      <c r="AA22" s="193"/>
      <c r="AB22" s="193"/>
      <c r="AC22" s="193"/>
      <c r="AD22" s="193"/>
      <c r="AE22" s="195"/>
      <c r="AF22" s="195"/>
      <c r="AG22" s="193"/>
      <c r="AH22" s="193"/>
      <c r="AI22" s="193"/>
      <c r="AJ22" s="193"/>
      <c r="AK22" s="195"/>
      <c r="AL22" s="193"/>
      <c r="AM22" s="195"/>
    </row>
    <row r="23" spans="1:39" ht="117.75" customHeight="1">
      <c r="A23" s="186" t="s">
        <v>189</v>
      </c>
      <c r="B23" s="187" t="s">
        <v>187</v>
      </c>
      <c r="C23" s="187" t="s">
        <v>188</v>
      </c>
      <c r="D23" s="186" t="s">
        <v>499</v>
      </c>
      <c r="E23" s="186" t="s">
        <v>19</v>
      </c>
      <c r="F23" s="186" t="s">
        <v>20</v>
      </c>
      <c r="G23" s="199">
        <f>SUM(H23:K23)</f>
        <v>13200</v>
      </c>
      <c r="H23" s="199">
        <v>7000</v>
      </c>
      <c r="I23" s="199">
        <v>6200</v>
      </c>
      <c r="J23" s="189"/>
      <c r="K23" s="189"/>
      <c r="L23" s="188" t="s">
        <v>507</v>
      </c>
      <c r="M23" s="190" t="s">
        <v>634</v>
      </c>
      <c r="N23" s="191">
        <f>H23</f>
        <v>7000</v>
      </c>
      <c r="O23" s="191">
        <f>I23</f>
        <v>6200</v>
      </c>
      <c r="P23" s="193"/>
      <c r="Q23" s="193"/>
      <c r="R23" s="193"/>
      <c r="S23" s="186" t="s">
        <v>189</v>
      </c>
      <c r="T23" s="187" t="s">
        <v>187</v>
      </c>
      <c r="U23" s="187" t="s">
        <v>188</v>
      </c>
      <c r="V23" s="186" t="s">
        <v>499</v>
      </c>
      <c r="W23" s="186" t="s">
        <v>19</v>
      </c>
      <c r="X23" s="186" t="s">
        <v>20</v>
      </c>
      <c r="Y23" s="199">
        <f>SUM(Z23:AC23)</f>
        <v>13200</v>
      </c>
      <c r="Z23" s="199">
        <v>7000</v>
      </c>
      <c r="AA23" s="199">
        <v>6200</v>
      </c>
      <c r="AB23" s="189"/>
      <c r="AC23" s="189"/>
      <c r="AD23" s="189"/>
      <c r="AE23" s="188" t="s">
        <v>574</v>
      </c>
      <c r="AF23" s="190" t="s">
        <v>635</v>
      </c>
      <c r="AG23" s="191">
        <f>Z23</f>
        <v>7000</v>
      </c>
      <c r="AH23" s="191">
        <f>AA23</f>
        <v>6200</v>
      </c>
      <c r="AI23" s="193"/>
      <c r="AJ23" s="193"/>
      <c r="AK23" s="195"/>
      <c r="AL23" s="193"/>
      <c r="AM23" s="189"/>
    </row>
    <row r="24" spans="1:39" ht="80.25" customHeight="1">
      <c r="A24" s="186"/>
      <c r="B24" s="187"/>
      <c r="C24" s="187"/>
      <c r="D24" s="186"/>
      <c r="E24" s="186"/>
      <c r="F24" s="186"/>
      <c r="G24" s="199"/>
      <c r="H24" s="199"/>
      <c r="I24" s="199"/>
      <c r="J24" s="189"/>
      <c r="K24" s="189"/>
      <c r="L24" s="188"/>
      <c r="M24" s="190" t="s">
        <v>643</v>
      </c>
      <c r="N24" s="197">
        <v>1</v>
      </c>
      <c r="O24" s="197">
        <v>1</v>
      </c>
      <c r="P24" s="193"/>
      <c r="Q24" s="193"/>
      <c r="R24" s="193"/>
      <c r="S24" s="186"/>
      <c r="T24" s="187"/>
      <c r="U24" s="187"/>
      <c r="V24" s="186"/>
      <c r="W24" s="186"/>
      <c r="X24" s="186"/>
      <c r="Y24" s="199"/>
      <c r="Z24" s="199"/>
      <c r="AA24" s="199"/>
      <c r="AB24" s="189"/>
      <c r="AC24" s="189"/>
      <c r="AD24" s="189"/>
      <c r="AE24" s="188"/>
      <c r="AF24" s="190" t="s">
        <v>644</v>
      </c>
      <c r="AG24" s="197">
        <v>1</v>
      </c>
      <c r="AH24" s="197">
        <v>1</v>
      </c>
      <c r="AI24" s="193"/>
      <c r="AJ24" s="193"/>
      <c r="AK24" s="195"/>
      <c r="AL24" s="193"/>
      <c r="AM24" s="189"/>
    </row>
    <row r="25" spans="1:39" ht="39.75" customHeight="1">
      <c r="A25" s="186"/>
      <c r="B25" s="187"/>
      <c r="C25" s="187"/>
      <c r="D25" s="186"/>
      <c r="E25" s="186"/>
      <c r="F25" s="186"/>
      <c r="G25" s="199"/>
      <c r="H25" s="199"/>
      <c r="I25" s="199"/>
      <c r="J25" s="189"/>
      <c r="K25" s="189"/>
      <c r="L25" s="188"/>
      <c r="M25" s="190" t="s">
        <v>194</v>
      </c>
      <c r="N25" s="203" t="s">
        <v>190</v>
      </c>
      <c r="O25" s="203" t="s">
        <v>191</v>
      </c>
      <c r="P25" s="193"/>
      <c r="Q25" s="193"/>
      <c r="R25" s="193"/>
      <c r="S25" s="186"/>
      <c r="T25" s="187"/>
      <c r="U25" s="187"/>
      <c r="V25" s="186"/>
      <c r="W25" s="186"/>
      <c r="X25" s="186"/>
      <c r="Y25" s="199"/>
      <c r="Z25" s="199"/>
      <c r="AA25" s="199"/>
      <c r="AB25" s="189"/>
      <c r="AC25" s="189"/>
      <c r="AD25" s="189"/>
      <c r="AE25" s="188"/>
      <c r="AF25" s="190" t="s">
        <v>194</v>
      </c>
      <c r="AG25" s="203" t="s">
        <v>190</v>
      </c>
      <c r="AH25" s="203" t="s">
        <v>191</v>
      </c>
      <c r="AI25" s="193"/>
      <c r="AJ25" s="193"/>
      <c r="AK25" s="195"/>
      <c r="AL25" s="193"/>
      <c r="AM25" s="189"/>
    </row>
    <row r="26" spans="1:39" ht="115.5" customHeight="1">
      <c r="A26" s="186"/>
      <c r="B26" s="187"/>
      <c r="C26" s="187"/>
      <c r="D26" s="186"/>
      <c r="E26" s="186"/>
      <c r="F26" s="186"/>
      <c r="G26" s="199"/>
      <c r="H26" s="199"/>
      <c r="I26" s="199"/>
      <c r="J26" s="189"/>
      <c r="K26" s="189"/>
      <c r="L26" s="188"/>
      <c r="M26" s="190" t="s">
        <v>645</v>
      </c>
      <c r="N26" s="191">
        <f>N23/N24</f>
        <v>7000</v>
      </c>
      <c r="O26" s="191">
        <f>O23/O24</f>
        <v>6200</v>
      </c>
      <c r="P26" s="193"/>
      <c r="Q26" s="193"/>
      <c r="R26" s="193"/>
      <c r="S26" s="186"/>
      <c r="T26" s="187"/>
      <c r="U26" s="187"/>
      <c r="V26" s="186"/>
      <c r="W26" s="186"/>
      <c r="X26" s="186"/>
      <c r="Y26" s="199"/>
      <c r="Z26" s="199"/>
      <c r="AA26" s="199"/>
      <c r="AB26" s="189"/>
      <c r="AC26" s="189"/>
      <c r="AD26" s="189"/>
      <c r="AE26" s="188"/>
      <c r="AF26" s="190" t="s">
        <v>645</v>
      </c>
      <c r="AG26" s="191">
        <f>AG23/AG24</f>
        <v>7000</v>
      </c>
      <c r="AH26" s="191">
        <f>AH23/AH24</f>
        <v>6200</v>
      </c>
      <c r="AI26" s="193"/>
      <c r="AJ26" s="193"/>
      <c r="AK26" s="195"/>
      <c r="AL26" s="193"/>
      <c r="AM26" s="189"/>
    </row>
    <row r="27" spans="1:39" ht="75.75" customHeight="1">
      <c r="A27" s="186"/>
      <c r="B27" s="187"/>
      <c r="C27" s="187"/>
      <c r="D27" s="186"/>
      <c r="E27" s="186"/>
      <c r="F27" s="186"/>
      <c r="G27" s="199"/>
      <c r="H27" s="199"/>
      <c r="I27" s="199"/>
      <c r="J27" s="189"/>
      <c r="K27" s="189"/>
      <c r="L27" s="188"/>
      <c r="M27" s="190" t="s">
        <v>646</v>
      </c>
      <c r="N27" s="192">
        <v>100</v>
      </c>
      <c r="O27" s="192">
        <v>100</v>
      </c>
      <c r="P27" s="193"/>
      <c r="Q27" s="193"/>
      <c r="R27" s="193"/>
      <c r="S27" s="186"/>
      <c r="T27" s="187"/>
      <c r="U27" s="187"/>
      <c r="V27" s="186"/>
      <c r="W27" s="186"/>
      <c r="X27" s="186"/>
      <c r="Y27" s="199"/>
      <c r="Z27" s="199"/>
      <c r="AA27" s="199"/>
      <c r="AB27" s="189"/>
      <c r="AC27" s="189"/>
      <c r="AD27" s="189"/>
      <c r="AE27" s="188"/>
      <c r="AF27" s="190" t="s">
        <v>646</v>
      </c>
      <c r="AG27" s="192">
        <v>100</v>
      </c>
      <c r="AH27" s="192">
        <v>100</v>
      </c>
      <c r="AI27" s="193"/>
      <c r="AJ27" s="193"/>
      <c r="AK27" s="195"/>
      <c r="AL27" s="193"/>
      <c r="AM27" s="193"/>
    </row>
    <row r="28" spans="1:39" ht="15.75">
      <c r="A28" s="195"/>
      <c r="B28" s="195"/>
      <c r="C28" s="195"/>
      <c r="D28" s="193"/>
      <c r="E28" s="195"/>
      <c r="F28" s="195"/>
      <c r="G28" s="193"/>
      <c r="H28" s="193"/>
      <c r="I28" s="193"/>
      <c r="J28" s="193"/>
      <c r="K28" s="193"/>
      <c r="L28" s="195"/>
      <c r="M28" s="195"/>
      <c r="N28" s="193"/>
      <c r="O28" s="193"/>
      <c r="P28" s="193"/>
      <c r="Q28" s="193"/>
      <c r="R28" s="193"/>
      <c r="S28" s="195"/>
      <c r="T28" s="195"/>
      <c r="U28" s="195"/>
      <c r="V28" s="193"/>
      <c r="W28" s="195"/>
      <c r="X28" s="195"/>
      <c r="Y28" s="193"/>
      <c r="Z28" s="193"/>
      <c r="AA28" s="193"/>
      <c r="AB28" s="193"/>
      <c r="AC28" s="193"/>
      <c r="AD28" s="193"/>
      <c r="AE28" s="195"/>
      <c r="AF28" s="195"/>
      <c r="AG28" s="193"/>
      <c r="AH28" s="193"/>
      <c r="AI28" s="193"/>
      <c r="AJ28" s="193"/>
      <c r="AK28" s="195"/>
      <c r="AL28" s="193"/>
      <c r="AM28" s="195"/>
    </row>
    <row r="29" spans="1:39" ht="13.5" customHeight="1">
      <c r="A29" s="195"/>
      <c r="B29" s="195"/>
      <c r="C29" s="195"/>
      <c r="D29" s="193"/>
      <c r="E29" s="195"/>
      <c r="F29" s="195"/>
      <c r="G29" s="193"/>
      <c r="H29" s="193"/>
      <c r="I29" s="193"/>
      <c r="J29" s="193"/>
      <c r="K29" s="193"/>
      <c r="L29" s="195"/>
      <c r="M29" s="195"/>
      <c r="N29" s="193"/>
      <c r="O29" s="193"/>
      <c r="P29" s="193"/>
      <c r="Q29" s="193"/>
      <c r="R29" s="193"/>
      <c r="S29" s="195"/>
      <c r="T29" s="195"/>
      <c r="U29" s="195"/>
      <c r="V29" s="193"/>
      <c r="W29" s="195"/>
      <c r="X29" s="195"/>
      <c r="Y29" s="193"/>
      <c r="Z29" s="193"/>
      <c r="AA29" s="193"/>
      <c r="AB29" s="193"/>
      <c r="AC29" s="193"/>
      <c r="AD29" s="193"/>
      <c r="AE29" s="195"/>
      <c r="AF29" s="195"/>
      <c r="AG29" s="193"/>
      <c r="AH29" s="193"/>
      <c r="AI29" s="193"/>
      <c r="AJ29" s="193"/>
      <c r="AK29" s="195"/>
      <c r="AL29" s="193"/>
      <c r="AM29" s="195"/>
    </row>
    <row r="30" spans="1:39" ht="126.75" customHeight="1">
      <c r="A30" s="198" t="s">
        <v>197</v>
      </c>
      <c r="B30" s="198" t="s">
        <v>196</v>
      </c>
      <c r="C30" s="198" t="s">
        <v>198</v>
      </c>
      <c r="D30" s="186" t="s">
        <v>80</v>
      </c>
      <c r="E30" s="198" t="s">
        <v>81</v>
      </c>
      <c r="F30" s="198" t="s">
        <v>20</v>
      </c>
      <c r="G30" s="204">
        <f>SUM(H30:K33)</f>
        <v>210427.2</v>
      </c>
      <c r="H30" s="199">
        <v>60000</v>
      </c>
      <c r="I30" s="199">
        <v>50000</v>
      </c>
      <c r="J30" s="204">
        <v>40427.2</v>
      </c>
      <c r="K30" s="204">
        <v>60000</v>
      </c>
      <c r="L30" s="188" t="s">
        <v>508</v>
      </c>
      <c r="M30" s="205" t="s">
        <v>634</v>
      </c>
      <c r="N30" s="191">
        <f>H30</f>
        <v>60000</v>
      </c>
      <c r="O30" s="191">
        <f>I30</f>
        <v>50000</v>
      </c>
      <c r="P30" s="191">
        <v>40427.2</v>
      </c>
      <c r="Q30" s="191">
        <f>K30</f>
        <v>60000</v>
      </c>
      <c r="R30" s="197"/>
      <c r="S30" s="198" t="s">
        <v>197</v>
      </c>
      <c r="T30" s="198" t="s">
        <v>196</v>
      </c>
      <c r="U30" s="198" t="s">
        <v>198</v>
      </c>
      <c r="V30" s="186" t="s">
        <v>540</v>
      </c>
      <c r="W30" s="198" t="s">
        <v>81</v>
      </c>
      <c r="X30" s="198" t="s">
        <v>20</v>
      </c>
      <c r="Y30" s="204">
        <f>SUM(Z30:AD33)</f>
        <v>300427.2</v>
      </c>
      <c r="Z30" s="199">
        <v>60000</v>
      </c>
      <c r="AA30" s="199">
        <v>50000</v>
      </c>
      <c r="AB30" s="204">
        <v>40427.2</v>
      </c>
      <c r="AC30" s="204">
        <v>60000</v>
      </c>
      <c r="AD30" s="204">
        <v>90000</v>
      </c>
      <c r="AE30" s="188" t="s">
        <v>575</v>
      </c>
      <c r="AF30" s="205" t="s">
        <v>635</v>
      </c>
      <c r="AG30" s="191">
        <f>Z30</f>
        <v>60000</v>
      </c>
      <c r="AH30" s="191">
        <f>AA30</f>
        <v>50000</v>
      </c>
      <c r="AI30" s="191">
        <v>40427.2</v>
      </c>
      <c r="AJ30" s="191">
        <f>AC30</f>
        <v>60000</v>
      </c>
      <c r="AK30" s="205">
        <v>90000</v>
      </c>
      <c r="AL30" s="197"/>
      <c r="AM30" s="206" t="s">
        <v>199</v>
      </c>
    </row>
    <row r="31" spans="1:39" ht="159" customHeight="1">
      <c r="A31" s="198"/>
      <c r="B31" s="198"/>
      <c r="C31" s="198"/>
      <c r="D31" s="186"/>
      <c r="E31" s="198"/>
      <c r="F31" s="198"/>
      <c r="G31" s="204"/>
      <c r="H31" s="199"/>
      <c r="I31" s="199"/>
      <c r="J31" s="204"/>
      <c r="K31" s="204"/>
      <c r="L31" s="188"/>
      <c r="M31" s="190" t="s">
        <v>647</v>
      </c>
      <c r="N31" s="197">
        <v>900</v>
      </c>
      <c r="O31" s="197">
        <v>750</v>
      </c>
      <c r="P31" s="193">
        <v>360</v>
      </c>
      <c r="Q31" s="193">
        <v>240</v>
      </c>
      <c r="R31" s="197"/>
      <c r="S31" s="198"/>
      <c r="T31" s="198"/>
      <c r="U31" s="198"/>
      <c r="V31" s="186"/>
      <c r="W31" s="198"/>
      <c r="X31" s="198"/>
      <c r="Y31" s="204"/>
      <c r="Z31" s="199"/>
      <c r="AA31" s="199"/>
      <c r="AB31" s="204"/>
      <c r="AC31" s="204"/>
      <c r="AD31" s="204"/>
      <c r="AE31" s="188"/>
      <c r="AF31" s="190" t="s">
        <v>648</v>
      </c>
      <c r="AG31" s="197">
        <v>900</v>
      </c>
      <c r="AH31" s="197">
        <v>750</v>
      </c>
      <c r="AI31" s="193">
        <v>360</v>
      </c>
      <c r="AJ31" s="193">
        <v>240</v>
      </c>
      <c r="AK31" s="197">
        <v>200</v>
      </c>
      <c r="AL31" s="197"/>
      <c r="AM31" s="206"/>
    </row>
    <row r="32" spans="1:39" ht="120" customHeight="1">
      <c r="A32" s="198"/>
      <c r="B32" s="198"/>
      <c r="C32" s="198"/>
      <c r="D32" s="186"/>
      <c r="E32" s="198"/>
      <c r="F32" s="198"/>
      <c r="G32" s="204"/>
      <c r="H32" s="199"/>
      <c r="I32" s="199"/>
      <c r="J32" s="204"/>
      <c r="K32" s="204"/>
      <c r="L32" s="188"/>
      <c r="M32" s="205" t="s">
        <v>649</v>
      </c>
      <c r="N32" s="191">
        <f>N30/N31</f>
        <v>66.66666666666667</v>
      </c>
      <c r="O32" s="191">
        <f>O30/O31</f>
        <v>66.66666666666667</v>
      </c>
      <c r="P32" s="191">
        <f>P30/P31</f>
        <v>112.29777777777777</v>
      </c>
      <c r="Q32" s="191">
        <f>Q30/Q31</f>
        <v>250</v>
      </c>
      <c r="R32" s="197"/>
      <c r="S32" s="198"/>
      <c r="T32" s="198"/>
      <c r="U32" s="198"/>
      <c r="V32" s="186"/>
      <c r="W32" s="198"/>
      <c r="X32" s="198"/>
      <c r="Y32" s="204"/>
      <c r="Z32" s="199"/>
      <c r="AA32" s="199"/>
      <c r="AB32" s="204"/>
      <c r="AC32" s="204"/>
      <c r="AD32" s="204"/>
      <c r="AE32" s="188"/>
      <c r="AF32" s="205" t="s">
        <v>649</v>
      </c>
      <c r="AG32" s="191">
        <f>AG30/AG31</f>
        <v>66.66666666666667</v>
      </c>
      <c r="AH32" s="191">
        <f>AH30/AH31</f>
        <v>66.66666666666667</v>
      </c>
      <c r="AI32" s="191">
        <f>AI30/AI31</f>
        <v>112.29777777777777</v>
      </c>
      <c r="AJ32" s="191">
        <f>AJ30/AJ31</f>
        <v>250</v>
      </c>
      <c r="AK32" s="191">
        <v>450</v>
      </c>
      <c r="AL32" s="197"/>
      <c r="AM32" s="206"/>
    </row>
    <row r="33" spans="1:39" ht="77.25" customHeight="1">
      <c r="A33" s="198"/>
      <c r="B33" s="198"/>
      <c r="C33" s="198"/>
      <c r="D33" s="186"/>
      <c r="E33" s="198"/>
      <c r="F33" s="198"/>
      <c r="G33" s="204"/>
      <c r="H33" s="199"/>
      <c r="I33" s="199"/>
      <c r="J33" s="204"/>
      <c r="K33" s="204"/>
      <c r="L33" s="188"/>
      <c r="M33" s="205" t="s">
        <v>650</v>
      </c>
      <c r="N33" s="192">
        <v>100</v>
      </c>
      <c r="O33" s="192">
        <v>100</v>
      </c>
      <c r="P33" s="192">
        <v>100</v>
      </c>
      <c r="Q33" s="192">
        <v>100</v>
      </c>
      <c r="R33" s="197"/>
      <c r="S33" s="198"/>
      <c r="T33" s="198"/>
      <c r="U33" s="198"/>
      <c r="V33" s="186"/>
      <c r="W33" s="198"/>
      <c r="X33" s="198"/>
      <c r="Y33" s="204"/>
      <c r="Z33" s="199"/>
      <c r="AA33" s="199"/>
      <c r="AB33" s="204"/>
      <c r="AC33" s="204"/>
      <c r="AD33" s="204"/>
      <c r="AE33" s="188"/>
      <c r="AF33" s="205" t="s">
        <v>650</v>
      </c>
      <c r="AG33" s="192">
        <v>100</v>
      </c>
      <c r="AH33" s="192">
        <v>100</v>
      </c>
      <c r="AI33" s="192">
        <v>100</v>
      </c>
      <c r="AJ33" s="192">
        <v>100</v>
      </c>
      <c r="AK33" s="191">
        <v>100</v>
      </c>
      <c r="AL33" s="197"/>
      <c r="AM33" s="206"/>
    </row>
    <row r="34" spans="1:39" ht="111.75" customHeight="1">
      <c r="A34" s="189"/>
      <c r="B34" s="198" t="s">
        <v>200</v>
      </c>
      <c r="C34" s="187" t="s">
        <v>201</v>
      </c>
      <c r="D34" s="186" t="s">
        <v>501</v>
      </c>
      <c r="E34" s="186" t="s">
        <v>19</v>
      </c>
      <c r="F34" s="186" t="s">
        <v>20</v>
      </c>
      <c r="G34" s="199">
        <f>SUM(H34:K34)</f>
        <v>20000</v>
      </c>
      <c r="H34" s="199">
        <v>0</v>
      </c>
      <c r="I34" s="199">
        <v>20000</v>
      </c>
      <c r="J34" s="204"/>
      <c r="K34" s="189"/>
      <c r="L34" s="188" t="s">
        <v>509</v>
      </c>
      <c r="M34" s="190" t="s">
        <v>634</v>
      </c>
      <c r="N34" s="192"/>
      <c r="O34" s="191">
        <f>I34</f>
        <v>20000</v>
      </c>
      <c r="P34" s="193"/>
      <c r="Q34" s="193"/>
      <c r="R34" s="193"/>
      <c r="S34" s="189"/>
      <c r="T34" s="198" t="s">
        <v>200</v>
      </c>
      <c r="U34" s="187" t="s">
        <v>201</v>
      </c>
      <c r="V34" s="186">
        <v>2020</v>
      </c>
      <c r="W34" s="186" t="s">
        <v>19</v>
      </c>
      <c r="X34" s="186" t="s">
        <v>20</v>
      </c>
      <c r="Y34" s="199">
        <f>SUM(Z34:AC34)</f>
        <v>20000</v>
      </c>
      <c r="Z34" s="199">
        <v>0</v>
      </c>
      <c r="AA34" s="199">
        <v>20000</v>
      </c>
      <c r="AB34" s="204"/>
      <c r="AC34" s="189"/>
      <c r="AD34" s="189"/>
      <c r="AE34" s="188" t="s">
        <v>576</v>
      </c>
      <c r="AF34" s="190" t="s">
        <v>635</v>
      </c>
      <c r="AG34" s="192"/>
      <c r="AH34" s="191">
        <f>AA34</f>
        <v>20000</v>
      </c>
      <c r="AI34" s="193"/>
      <c r="AJ34" s="193"/>
      <c r="AK34" s="195"/>
      <c r="AL34" s="193"/>
      <c r="AM34" s="186" t="s">
        <v>539</v>
      </c>
    </row>
    <row r="35" spans="1:39" ht="39" customHeight="1">
      <c r="A35" s="189"/>
      <c r="B35" s="198"/>
      <c r="C35" s="187"/>
      <c r="D35" s="186"/>
      <c r="E35" s="186"/>
      <c r="F35" s="186"/>
      <c r="G35" s="199"/>
      <c r="H35" s="199"/>
      <c r="I35" s="199"/>
      <c r="J35" s="204"/>
      <c r="K35" s="189"/>
      <c r="L35" s="188"/>
      <c r="M35" s="190" t="s">
        <v>651</v>
      </c>
      <c r="N35" s="197"/>
      <c r="O35" s="197">
        <v>4</v>
      </c>
      <c r="P35" s="193"/>
      <c r="Q35" s="193"/>
      <c r="R35" s="193"/>
      <c r="S35" s="189"/>
      <c r="T35" s="198"/>
      <c r="U35" s="187"/>
      <c r="V35" s="186"/>
      <c r="W35" s="186"/>
      <c r="X35" s="186"/>
      <c r="Y35" s="199"/>
      <c r="Z35" s="199"/>
      <c r="AA35" s="199"/>
      <c r="AB35" s="204"/>
      <c r="AC35" s="189"/>
      <c r="AD35" s="189"/>
      <c r="AE35" s="188"/>
      <c r="AF35" s="190" t="s">
        <v>652</v>
      </c>
      <c r="AG35" s="197"/>
      <c r="AH35" s="197">
        <v>4</v>
      </c>
      <c r="AI35" s="193"/>
      <c r="AJ35" s="193"/>
      <c r="AK35" s="195"/>
      <c r="AL35" s="193"/>
      <c r="AM35" s="207"/>
    </row>
    <row r="36" spans="1:39" ht="31.5">
      <c r="A36" s="189"/>
      <c r="B36" s="198"/>
      <c r="C36" s="187"/>
      <c r="D36" s="186"/>
      <c r="E36" s="186"/>
      <c r="F36" s="186"/>
      <c r="G36" s="199"/>
      <c r="H36" s="199"/>
      <c r="I36" s="199"/>
      <c r="J36" s="204"/>
      <c r="K36" s="189"/>
      <c r="L36" s="188"/>
      <c r="M36" s="190" t="s">
        <v>202</v>
      </c>
      <c r="N36" s="208"/>
      <c r="O36" s="208">
        <v>100000</v>
      </c>
      <c r="P36" s="193"/>
      <c r="Q36" s="193"/>
      <c r="R36" s="193"/>
      <c r="S36" s="189"/>
      <c r="T36" s="198"/>
      <c r="U36" s="187"/>
      <c r="V36" s="186"/>
      <c r="W36" s="186"/>
      <c r="X36" s="186"/>
      <c r="Y36" s="199"/>
      <c r="Z36" s="199"/>
      <c r="AA36" s="199"/>
      <c r="AB36" s="204"/>
      <c r="AC36" s="189"/>
      <c r="AD36" s="189"/>
      <c r="AE36" s="188"/>
      <c r="AF36" s="190" t="s">
        <v>202</v>
      </c>
      <c r="AG36" s="208"/>
      <c r="AH36" s="208">
        <v>100000</v>
      </c>
      <c r="AI36" s="193"/>
      <c r="AJ36" s="193"/>
      <c r="AK36" s="195"/>
      <c r="AL36" s="193"/>
      <c r="AM36" s="207"/>
    </row>
    <row r="37" spans="1:39" ht="116.25" customHeight="1">
      <c r="A37" s="189"/>
      <c r="B37" s="198"/>
      <c r="C37" s="187"/>
      <c r="D37" s="186"/>
      <c r="E37" s="186"/>
      <c r="F37" s="186"/>
      <c r="G37" s="199"/>
      <c r="H37" s="199"/>
      <c r="I37" s="199"/>
      <c r="J37" s="204"/>
      <c r="K37" s="189"/>
      <c r="L37" s="188"/>
      <c r="M37" s="190" t="s">
        <v>653</v>
      </c>
      <c r="N37" s="191"/>
      <c r="O37" s="191">
        <f>O34/O35</f>
        <v>5000</v>
      </c>
      <c r="P37" s="193"/>
      <c r="Q37" s="193"/>
      <c r="R37" s="193"/>
      <c r="S37" s="189"/>
      <c r="T37" s="198"/>
      <c r="U37" s="187"/>
      <c r="V37" s="186"/>
      <c r="W37" s="186"/>
      <c r="X37" s="186"/>
      <c r="Y37" s="199"/>
      <c r="Z37" s="199"/>
      <c r="AA37" s="199"/>
      <c r="AB37" s="204"/>
      <c r="AC37" s="189"/>
      <c r="AD37" s="189"/>
      <c r="AE37" s="188"/>
      <c r="AF37" s="190" t="s">
        <v>653</v>
      </c>
      <c r="AG37" s="191"/>
      <c r="AH37" s="191">
        <f>AH34/AH35</f>
        <v>5000</v>
      </c>
      <c r="AI37" s="193"/>
      <c r="AJ37" s="193"/>
      <c r="AK37" s="195"/>
      <c r="AL37" s="193"/>
      <c r="AM37" s="207"/>
    </row>
    <row r="38" spans="1:39" ht="204" customHeight="1">
      <c r="A38" s="189"/>
      <c r="B38" s="198"/>
      <c r="C38" s="187"/>
      <c r="D38" s="186"/>
      <c r="E38" s="186"/>
      <c r="F38" s="186"/>
      <c r="G38" s="199"/>
      <c r="H38" s="199"/>
      <c r="I38" s="199"/>
      <c r="J38" s="204"/>
      <c r="K38" s="189"/>
      <c r="L38" s="188"/>
      <c r="M38" s="190" t="s">
        <v>654</v>
      </c>
      <c r="N38" s="192"/>
      <c r="O38" s="192">
        <v>100</v>
      </c>
      <c r="P38" s="193"/>
      <c r="Q38" s="193"/>
      <c r="R38" s="193"/>
      <c r="S38" s="189"/>
      <c r="T38" s="198"/>
      <c r="U38" s="187"/>
      <c r="V38" s="186"/>
      <c r="W38" s="186"/>
      <c r="X38" s="186"/>
      <c r="Y38" s="199"/>
      <c r="Z38" s="199"/>
      <c r="AA38" s="199"/>
      <c r="AB38" s="204"/>
      <c r="AC38" s="189"/>
      <c r="AD38" s="189"/>
      <c r="AE38" s="188"/>
      <c r="AF38" s="190" t="s">
        <v>654</v>
      </c>
      <c r="AG38" s="192"/>
      <c r="AH38" s="192">
        <v>100</v>
      </c>
      <c r="AI38" s="193"/>
      <c r="AJ38" s="193"/>
      <c r="AK38" s="195"/>
      <c r="AL38" s="193"/>
      <c r="AM38" s="207"/>
    </row>
    <row r="39" spans="1:39" ht="13.5" customHeight="1">
      <c r="A39" s="195"/>
      <c r="B39" s="195"/>
      <c r="C39" s="195"/>
      <c r="D39" s="193"/>
      <c r="E39" s="195"/>
      <c r="F39" s="195"/>
      <c r="G39" s="193"/>
      <c r="H39" s="193"/>
      <c r="I39" s="193"/>
      <c r="J39" s="193"/>
      <c r="K39" s="193"/>
      <c r="L39" s="195"/>
      <c r="M39" s="195"/>
      <c r="N39" s="193"/>
      <c r="O39" s="193"/>
      <c r="P39" s="193"/>
      <c r="Q39" s="193"/>
      <c r="R39" s="193"/>
      <c r="S39" s="195"/>
      <c r="T39" s="195"/>
      <c r="U39" s="195"/>
      <c r="V39" s="193"/>
      <c r="W39" s="195"/>
      <c r="X39" s="195"/>
      <c r="Y39" s="193"/>
      <c r="Z39" s="193"/>
      <c r="AA39" s="193"/>
      <c r="AB39" s="193"/>
      <c r="AC39" s="193"/>
      <c r="AD39" s="193"/>
      <c r="AE39" s="195"/>
      <c r="AF39" s="195"/>
      <c r="AG39" s="193"/>
      <c r="AH39" s="193"/>
      <c r="AI39" s="193"/>
      <c r="AJ39" s="193"/>
      <c r="AK39" s="195"/>
      <c r="AL39" s="193"/>
      <c r="AM39" s="195"/>
    </row>
    <row r="40" spans="1:39" s="210" customFormat="1" ht="127.5" customHeight="1">
      <c r="A40" s="198" t="s">
        <v>205</v>
      </c>
      <c r="B40" s="198" t="s">
        <v>203</v>
      </c>
      <c r="C40" s="198" t="s">
        <v>204</v>
      </c>
      <c r="D40" s="186" t="s">
        <v>80</v>
      </c>
      <c r="E40" s="198" t="s">
        <v>81</v>
      </c>
      <c r="F40" s="198" t="s">
        <v>20</v>
      </c>
      <c r="G40" s="199">
        <f>SUM(H40:K40)</f>
        <v>1500000</v>
      </c>
      <c r="H40" s="199">
        <v>300000</v>
      </c>
      <c r="I40" s="199">
        <v>400000</v>
      </c>
      <c r="J40" s="199">
        <v>400000</v>
      </c>
      <c r="K40" s="199">
        <f>400000</f>
        <v>400000</v>
      </c>
      <c r="L40" s="188" t="s">
        <v>510</v>
      </c>
      <c r="M40" s="205" t="s">
        <v>634</v>
      </c>
      <c r="N40" s="191">
        <f>H40</f>
        <v>300000</v>
      </c>
      <c r="O40" s="191">
        <f>I40</f>
        <v>400000</v>
      </c>
      <c r="P40" s="191">
        <f>J40</f>
        <v>400000</v>
      </c>
      <c r="Q40" s="191">
        <f>K40</f>
        <v>400000</v>
      </c>
      <c r="R40" s="209">
        <v>4</v>
      </c>
      <c r="S40" s="198" t="s">
        <v>205</v>
      </c>
      <c r="T40" s="198" t="s">
        <v>203</v>
      </c>
      <c r="U40" s="198" t="s">
        <v>204</v>
      </c>
      <c r="V40" s="186" t="s">
        <v>540</v>
      </c>
      <c r="W40" s="198" t="s">
        <v>81</v>
      </c>
      <c r="X40" s="198" t="s">
        <v>20</v>
      </c>
      <c r="Y40" s="199">
        <f>SUM(Z40:AD40)</f>
        <v>1600000</v>
      </c>
      <c r="Z40" s="199">
        <v>300000</v>
      </c>
      <c r="AA40" s="199">
        <v>400000</v>
      </c>
      <c r="AB40" s="199">
        <v>400000</v>
      </c>
      <c r="AC40" s="199">
        <v>400000</v>
      </c>
      <c r="AD40" s="199">
        <v>100000</v>
      </c>
      <c r="AE40" s="188" t="s">
        <v>577</v>
      </c>
      <c r="AF40" s="205" t="s">
        <v>635</v>
      </c>
      <c r="AG40" s="191">
        <f>Z40</f>
        <v>300000</v>
      </c>
      <c r="AH40" s="191">
        <f>AA40</f>
        <v>400000</v>
      </c>
      <c r="AI40" s="191">
        <f>AB40</f>
        <v>400000</v>
      </c>
      <c r="AJ40" s="191">
        <f>AC40</f>
        <v>400000</v>
      </c>
      <c r="AK40" s="191">
        <v>100000</v>
      </c>
      <c r="AL40" s="209">
        <v>4</v>
      </c>
      <c r="AM40" s="206" t="s">
        <v>206</v>
      </c>
    </row>
    <row r="41" spans="1:39" s="210" customFormat="1" ht="58.5" customHeight="1">
      <c r="A41" s="198"/>
      <c r="B41" s="198"/>
      <c r="C41" s="198"/>
      <c r="D41" s="186"/>
      <c r="E41" s="198"/>
      <c r="F41" s="198"/>
      <c r="G41" s="199"/>
      <c r="H41" s="199"/>
      <c r="I41" s="199"/>
      <c r="J41" s="199"/>
      <c r="K41" s="199"/>
      <c r="L41" s="188"/>
      <c r="M41" s="205" t="s">
        <v>655</v>
      </c>
      <c r="N41" s="197">
        <v>27322</v>
      </c>
      <c r="O41" s="197">
        <v>36402</v>
      </c>
      <c r="P41" s="197">
        <v>2861</v>
      </c>
      <c r="Q41" s="193">
        <v>2324</v>
      </c>
      <c r="R41" s="209"/>
      <c r="S41" s="198"/>
      <c r="T41" s="198"/>
      <c r="U41" s="198"/>
      <c r="V41" s="186"/>
      <c r="W41" s="198"/>
      <c r="X41" s="198"/>
      <c r="Y41" s="199"/>
      <c r="Z41" s="199"/>
      <c r="AA41" s="199"/>
      <c r="AB41" s="199"/>
      <c r="AC41" s="199"/>
      <c r="AD41" s="199"/>
      <c r="AE41" s="188"/>
      <c r="AF41" s="205" t="s">
        <v>656</v>
      </c>
      <c r="AG41" s="197">
        <v>27322</v>
      </c>
      <c r="AH41" s="197">
        <v>36402</v>
      </c>
      <c r="AI41" s="197">
        <v>2861</v>
      </c>
      <c r="AJ41" s="193">
        <v>2324</v>
      </c>
      <c r="AK41" s="197">
        <v>100</v>
      </c>
      <c r="AL41" s="209"/>
      <c r="AM41" s="206"/>
    </row>
    <row r="42" spans="1:39" s="210" customFormat="1" ht="107.25" customHeight="1">
      <c r="A42" s="198"/>
      <c r="B42" s="198"/>
      <c r="C42" s="198"/>
      <c r="D42" s="186"/>
      <c r="E42" s="198"/>
      <c r="F42" s="198"/>
      <c r="G42" s="199"/>
      <c r="H42" s="199"/>
      <c r="I42" s="199"/>
      <c r="J42" s="199"/>
      <c r="K42" s="199"/>
      <c r="L42" s="188"/>
      <c r="M42" s="205" t="s">
        <v>657</v>
      </c>
      <c r="N42" s="191">
        <f>N40/N41</f>
        <v>10.980162506405096</v>
      </c>
      <c r="O42" s="191">
        <f>O40/O41</f>
        <v>10.988407230371958</v>
      </c>
      <c r="P42" s="191">
        <f>P40/P41</f>
        <v>139.81125480601187</v>
      </c>
      <c r="Q42" s="191">
        <f>Q40/Q41</f>
        <v>172.1170395869191</v>
      </c>
      <c r="R42" s="209"/>
      <c r="S42" s="198"/>
      <c r="T42" s="198"/>
      <c r="U42" s="198"/>
      <c r="V42" s="186"/>
      <c r="W42" s="198"/>
      <c r="X42" s="198"/>
      <c r="Y42" s="199"/>
      <c r="Z42" s="199"/>
      <c r="AA42" s="199"/>
      <c r="AB42" s="199"/>
      <c r="AC42" s="199"/>
      <c r="AD42" s="199"/>
      <c r="AE42" s="188"/>
      <c r="AF42" s="205" t="s">
        <v>657</v>
      </c>
      <c r="AG42" s="191">
        <f>AG40/AG41</f>
        <v>10.980162506405096</v>
      </c>
      <c r="AH42" s="191">
        <f>AH40/AH41</f>
        <v>10.988407230371958</v>
      </c>
      <c r="AI42" s="191">
        <f>AI40/AI41</f>
        <v>139.81125480601187</v>
      </c>
      <c r="AJ42" s="191">
        <f>AJ40/AJ41</f>
        <v>172.1170395869191</v>
      </c>
      <c r="AK42" s="191">
        <v>1000</v>
      </c>
      <c r="AL42" s="209"/>
      <c r="AM42" s="206"/>
    </row>
    <row r="43" spans="1:39" s="210" customFormat="1" ht="74.25" customHeight="1">
      <c r="A43" s="198"/>
      <c r="B43" s="198"/>
      <c r="C43" s="198"/>
      <c r="D43" s="186"/>
      <c r="E43" s="198"/>
      <c r="F43" s="198"/>
      <c r="G43" s="199"/>
      <c r="H43" s="199"/>
      <c r="I43" s="199"/>
      <c r="J43" s="199"/>
      <c r="K43" s="199"/>
      <c r="L43" s="188"/>
      <c r="M43" s="205" t="s">
        <v>658</v>
      </c>
      <c r="N43" s="192">
        <v>100</v>
      </c>
      <c r="O43" s="192">
        <v>100</v>
      </c>
      <c r="P43" s="192">
        <v>100</v>
      </c>
      <c r="Q43" s="192">
        <v>100</v>
      </c>
      <c r="R43" s="209"/>
      <c r="S43" s="198"/>
      <c r="T43" s="198"/>
      <c r="U43" s="198"/>
      <c r="V43" s="186"/>
      <c r="W43" s="198"/>
      <c r="X43" s="198"/>
      <c r="Y43" s="199"/>
      <c r="Z43" s="199"/>
      <c r="AA43" s="199"/>
      <c r="AB43" s="199"/>
      <c r="AC43" s="199"/>
      <c r="AD43" s="199"/>
      <c r="AE43" s="188"/>
      <c r="AF43" s="205" t="s">
        <v>658</v>
      </c>
      <c r="AG43" s="192">
        <v>100</v>
      </c>
      <c r="AH43" s="192">
        <v>100</v>
      </c>
      <c r="AI43" s="192">
        <v>100</v>
      </c>
      <c r="AJ43" s="192">
        <v>100</v>
      </c>
      <c r="AK43" s="192">
        <v>100</v>
      </c>
      <c r="AL43" s="209"/>
      <c r="AM43" s="206"/>
    </row>
    <row r="44" spans="1:39" ht="15.75">
      <c r="A44" s="195"/>
      <c r="B44" s="195"/>
      <c r="C44" s="195"/>
      <c r="D44" s="193"/>
      <c r="E44" s="195"/>
      <c r="F44" s="195"/>
      <c r="G44" s="193"/>
      <c r="H44" s="193"/>
      <c r="I44" s="193"/>
      <c r="J44" s="193"/>
      <c r="K44" s="193"/>
      <c r="L44" s="195"/>
      <c r="M44" s="195"/>
      <c r="N44" s="193"/>
      <c r="O44" s="193"/>
      <c r="P44" s="193"/>
      <c r="Q44" s="193"/>
      <c r="R44" s="193"/>
      <c r="S44" s="195"/>
      <c r="T44" s="195"/>
      <c r="U44" s="195"/>
      <c r="V44" s="193"/>
      <c r="W44" s="195"/>
      <c r="X44" s="195"/>
      <c r="Y44" s="193"/>
      <c r="Z44" s="193"/>
      <c r="AA44" s="193"/>
      <c r="AB44" s="193"/>
      <c r="AC44" s="193"/>
      <c r="AD44" s="193"/>
      <c r="AE44" s="195"/>
      <c r="AF44" s="195"/>
      <c r="AG44" s="193"/>
      <c r="AH44" s="193"/>
      <c r="AI44" s="193"/>
      <c r="AJ44" s="193"/>
      <c r="AK44" s="195"/>
      <c r="AL44" s="193"/>
      <c r="AM44" s="195"/>
    </row>
    <row r="45" spans="1:39" s="211" customFormat="1" ht="37.5" customHeight="1">
      <c r="A45" s="198" t="s">
        <v>208</v>
      </c>
      <c r="B45" s="198" t="s">
        <v>207</v>
      </c>
      <c r="C45" s="198" t="s">
        <v>464</v>
      </c>
      <c r="D45" s="186" t="s">
        <v>18</v>
      </c>
      <c r="E45" s="198" t="s">
        <v>19</v>
      </c>
      <c r="F45" s="198" t="s">
        <v>20</v>
      </c>
      <c r="G45" s="199">
        <f>SUM(H45:K49)</f>
        <v>202581</v>
      </c>
      <c r="H45" s="199">
        <v>80000</v>
      </c>
      <c r="I45" s="199">
        <v>40000</v>
      </c>
      <c r="J45" s="204">
        <v>22581</v>
      </c>
      <c r="K45" s="204">
        <v>60000</v>
      </c>
      <c r="L45" s="188" t="s">
        <v>465</v>
      </c>
      <c r="M45" s="205" t="s">
        <v>659</v>
      </c>
      <c r="N45" s="191">
        <f>H45</f>
        <v>80000</v>
      </c>
      <c r="O45" s="191">
        <f>I45</f>
        <v>40000</v>
      </c>
      <c r="P45" s="191">
        <v>22581</v>
      </c>
      <c r="Q45" s="191">
        <v>60000</v>
      </c>
      <c r="R45" s="209">
        <v>1</v>
      </c>
      <c r="S45" s="198" t="s">
        <v>208</v>
      </c>
      <c r="T45" s="198" t="s">
        <v>207</v>
      </c>
      <c r="U45" s="198" t="s">
        <v>464</v>
      </c>
      <c r="V45" s="186" t="s">
        <v>578</v>
      </c>
      <c r="W45" s="198" t="s">
        <v>19</v>
      </c>
      <c r="X45" s="198" t="s">
        <v>20</v>
      </c>
      <c r="Y45" s="199">
        <f>SUM(Z45:AD49)</f>
        <v>282581</v>
      </c>
      <c r="Z45" s="199">
        <v>80000</v>
      </c>
      <c r="AA45" s="199">
        <v>40000</v>
      </c>
      <c r="AB45" s="204">
        <v>22581</v>
      </c>
      <c r="AC45" s="204">
        <v>60000</v>
      </c>
      <c r="AD45" s="204">
        <v>80000</v>
      </c>
      <c r="AE45" s="188" t="s">
        <v>579</v>
      </c>
      <c r="AF45" s="205" t="s">
        <v>660</v>
      </c>
      <c r="AG45" s="191">
        <f>Z45</f>
        <v>80000</v>
      </c>
      <c r="AH45" s="191">
        <f>AA45</f>
        <v>40000</v>
      </c>
      <c r="AI45" s="191">
        <v>22581</v>
      </c>
      <c r="AJ45" s="191">
        <v>60000</v>
      </c>
      <c r="AK45" s="191">
        <v>80000</v>
      </c>
      <c r="AL45" s="209">
        <v>1</v>
      </c>
      <c r="AM45" s="206" t="s">
        <v>209</v>
      </c>
    </row>
    <row r="46" spans="1:39" s="211" customFormat="1" ht="225.75" customHeight="1">
      <c r="A46" s="198"/>
      <c r="B46" s="198"/>
      <c r="C46" s="198"/>
      <c r="D46" s="186"/>
      <c r="E46" s="198"/>
      <c r="F46" s="198"/>
      <c r="G46" s="199"/>
      <c r="H46" s="199"/>
      <c r="I46" s="199"/>
      <c r="J46" s="204"/>
      <c r="K46" s="204"/>
      <c r="L46" s="188"/>
      <c r="M46" s="190" t="s">
        <v>661</v>
      </c>
      <c r="N46" s="197">
        <v>500</v>
      </c>
      <c r="O46" s="197">
        <v>150</v>
      </c>
      <c r="P46" s="193">
        <v>194</v>
      </c>
      <c r="Q46" s="212">
        <v>600</v>
      </c>
      <c r="R46" s="209"/>
      <c r="S46" s="198"/>
      <c r="T46" s="198"/>
      <c r="U46" s="198"/>
      <c r="V46" s="186"/>
      <c r="W46" s="198"/>
      <c r="X46" s="198"/>
      <c r="Y46" s="199"/>
      <c r="Z46" s="199"/>
      <c r="AA46" s="199"/>
      <c r="AB46" s="204"/>
      <c r="AC46" s="204"/>
      <c r="AD46" s="204"/>
      <c r="AE46" s="188"/>
      <c r="AF46" s="190" t="s">
        <v>662</v>
      </c>
      <c r="AG46" s="197">
        <v>500</v>
      </c>
      <c r="AH46" s="197">
        <v>150</v>
      </c>
      <c r="AI46" s="193">
        <v>194</v>
      </c>
      <c r="AJ46" s="212">
        <v>600</v>
      </c>
      <c r="AK46" s="197">
        <v>600</v>
      </c>
      <c r="AL46" s="209"/>
      <c r="AM46" s="206"/>
    </row>
    <row r="47" spans="1:39" s="211" customFormat="1" ht="90" customHeight="1">
      <c r="A47" s="198"/>
      <c r="B47" s="198"/>
      <c r="C47" s="198"/>
      <c r="D47" s="186"/>
      <c r="E47" s="198"/>
      <c r="F47" s="198"/>
      <c r="G47" s="199"/>
      <c r="H47" s="199"/>
      <c r="I47" s="199"/>
      <c r="J47" s="204"/>
      <c r="K47" s="204"/>
      <c r="L47" s="188"/>
      <c r="M47" s="190" t="s">
        <v>463</v>
      </c>
      <c r="N47" s="208" t="s">
        <v>193</v>
      </c>
      <c r="O47" s="208" t="s">
        <v>210</v>
      </c>
      <c r="P47" s="212">
        <v>9057859</v>
      </c>
      <c r="Q47" s="212">
        <v>12000000</v>
      </c>
      <c r="R47" s="209"/>
      <c r="S47" s="198"/>
      <c r="T47" s="198"/>
      <c r="U47" s="198"/>
      <c r="V47" s="186"/>
      <c r="W47" s="198"/>
      <c r="X47" s="198"/>
      <c r="Y47" s="199"/>
      <c r="Z47" s="199"/>
      <c r="AA47" s="199"/>
      <c r="AB47" s="204"/>
      <c r="AC47" s="204"/>
      <c r="AD47" s="204"/>
      <c r="AE47" s="188"/>
      <c r="AF47" s="190" t="s">
        <v>463</v>
      </c>
      <c r="AG47" s="208" t="s">
        <v>193</v>
      </c>
      <c r="AH47" s="208" t="s">
        <v>210</v>
      </c>
      <c r="AI47" s="212">
        <v>9057859</v>
      </c>
      <c r="AJ47" s="212">
        <v>12000000</v>
      </c>
      <c r="AK47" s="213">
        <v>12000000</v>
      </c>
      <c r="AL47" s="209"/>
      <c r="AM47" s="206"/>
    </row>
    <row r="48" spans="1:39" s="211" customFormat="1" ht="202.5" customHeight="1">
      <c r="A48" s="198"/>
      <c r="B48" s="198"/>
      <c r="C48" s="198"/>
      <c r="D48" s="186"/>
      <c r="E48" s="198"/>
      <c r="F48" s="198"/>
      <c r="G48" s="199"/>
      <c r="H48" s="199"/>
      <c r="I48" s="199"/>
      <c r="J48" s="204"/>
      <c r="K48" s="204"/>
      <c r="L48" s="188"/>
      <c r="M48" s="190" t="s">
        <v>663</v>
      </c>
      <c r="N48" s="191">
        <f>N45/N46</f>
        <v>160</v>
      </c>
      <c r="O48" s="191">
        <f>O45/O46</f>
        <v>266.6666666666667</v>
      </c>
      <c r="P48" s="191">
        <f>P45/P46</f>
        <v>116.39690721649484</v>
      </c>
      <c r="Q48" s="191">
        <f>Q45/Q46</f>
        <v>100</v>
      </c>
      <c r="R48" s="209"/>
      <c r="S48" s="198"/>
      <c r="T48" s="198"/>
      <c r="U48" s="198"/>
      <c r="V48" s="186"/>
      <c r="W48" s="198"/>
      <c r="X48" s="198"/>
      <c r="Y48" s="199"/>
      <c r="Z48" s="199"/>
      <c r="AA48" s="199"/>
      <c r="AB48" s="204"/>
      <c r="AC48" s="204"/>
      <c r="AD48" s="204"/>
      <c r="AE48" s="188"/>
      <c r="AF48" s="190" t="s">
        <v>663</v>
      </c>
      <c r="AG48" s="191">
        <f>AG45/AG46</f>
        <v>160</v>
      </c>
      <c r="AH48" s="191">
        <f>AH45/AH46</f>
        <v>266.6666666666667</v>
      </c>
      <c r="AI48" s="191">
        <f>AI45/AI46</f>
        <v>116.39690721649484</v>
      </c>
      <c r="AJ48" s="191">
        <f>AJ45/AJ46</f>
        <v>100</v>
      </c>
      <c r="AK48" s="191">
        <v>133.33</v>
      </c>
      <c r="AL48" s="209"/>
      <c r="AM48" s="206"/>
    </row>
    <row r="49" spans="1:39" s="211" customFormat="1" ht="148.5" customHeight="1">
      <c r="A49" s="198"/>
      <c r="B49" s="198"/>
      <c r="C49" s="198"/>
      <c r="D49" s="186"/>
      <c r="E49" s="198"/>
      <c r="F49" s="198"/>
      <c r="G49" s="199"/>
      <c r="H49" s="199"/>
      <c r="I49" s="199"/>
      <c r="J49" s="204"/>
      <c r="K49" s="204"/>
      <c r="L49" s="188"/>
      <c r="M49" s="190" t="s">
        <v>664</v>
      </c>
      <c r="N49" s="192">
        <v>100</v>
      </c>
      <c r="O49" s="192">
        <v>267</v>
      </c>
      <c r="P49" s="192">
        <v>227</v>
      </c>
      <c r="Q49" s="192">
        <v>133</v>
      </c>
      <c r="R49" s="209"/>
      <c r="S49" s="198"/>
      <c r="T49" s="198"/>
      <c r="U49" s="198"/>
      <c r="V49" s="186"/>
      <c r="W49" s="198"/>
      <c r="X49" s="198"/>
      <c r="Y49" s="199"/>
      <c r="Z49" s="199"/>
      <c r="AA49" s="199"/>
      <c r="AB49" s="204"/>
      <c r="AC49" s="204"/>
      <c r="AD49" s="204"/>
      <c r="AE49" s="188"/>
      <c r="AF49" s="190" t="s">
        <v>664</v>
      </c>
      <c r="AG49" s="192">
        <v>100</v>
      </c>
      <c r="AH49" s="192">
        <v>267</v>
      </c>
      <c r="AI49" s="192">
        <v>227</v>
      </c>
      <c r="AJ49" s="192">
        <v>133</v>
      </c>
      <c r="AK49" s="191">
        <v>100</v>
      </c>
      <c r="AL49" s="209"/>
      <c r="AM49" s="206"/>
    </row>
    <row r="50" spans="1:39" s="211" customFormat="1" ht="143.25" customHeight="1">
      <c r="A50" s="214"/>
      <c r="B50" s="214"/>
      <c r="C50" s="187" t="s">
        <v>211</v>
      </c>
      <c r="D50" s="186" t="s">
        <v>499</v>
      </c>
      <c r="E50" s="186" t="s">
        <v>19</v>
      </c>
      <c r="F50" s="186" t="s">
        <v>20</v>
      </c>
      <c r="G50" s="199">
        <f>SUM(H50:K50)</f>
        <v>5600</v>
      </c>
      <c r="H50" s="199">
        <v>2950</v>
      </c>
      <c r="I50" s="199">
        <v>2650</v>
      </c>
      <c r="J50" s="199"/>
      <c r="K50" s="199"/>
      <c r="L50" s="188" t="s">
        <v>511</v>
      </c>
      <c r="M50" s="205" t="s">
        <v>634</v>
      </c>
      <c r="N50" s="191">
        <f>H50</f>
        <v>2950</v>
      </c>
      <c r="O50" s="191">
        <f>I50</f>
        <v>2650</v>
      </c>
      <c r="P50" s="193"/>
      <c r="Q50" s="193"/>
      <c r="R50" s="193"/>
      <c r="S50" s="214"/>
      <c r="T50" s="214"/>
      <c r="U50" s="187" t="s">
        <v>211</v>
      </c>
      <c r="V50" s="186" t="s">
        <v>499</v>
      </c>
      <c r="W50" s="186" t="s">
        <v>19</v>
      </c>
      <c r="X50" s="186" t="s">
        <v>20</v>
      </c>
      <c r="Y50" s="199">
        <f>SUM(Z50:AC50)</f>
        <v>5600</v>
      </c>
      <c r="Z50" s="199">
        <v>2950</v>
      </c>
      <c r="AA50" s="199">
        <v>2650</v>
      </c>
      <c r="AB50" s="199"/>
      <c r="AC50" s="199"/>
      <c r="AD50" s="199"/>
      <c r="AE50" s="188" t="s">
        <v>580</v>
      </c>
      <c r="AF50" s="205" t="s">
        <v>635</v>
      </c>
      <c r="AG50" s="191">
        <f>Z50</f>
        <v>2950</v>
      </c>
      <c r="AH50" s="191">
        <f>AA50</f>
        <v>2650</v>
      </c>
      <c r="AI50" s="193"/>
      <c r="AJ50" s="193"/>
      <c r="AK50" s="195"/>
      <c r="AL50" s="193"/>
      <c r="AM50" s="189"/>
    </row>
    <row r="51" spans="1:39" s="211" customFormat="1" ht="39" customHeight="1">
      <c r="A51" s="215"/>
      <c r="B51" s="215"/>
      <c r="C51" s="187"/>
      <c r="D51" s="186"/>
      <c r="E51" s="186"/>
      <c r="F51" s="186"/>
      <c r="G51" s="199"/>
      <c r="H51" s="199"/>
      <c r="I51" s="199"/>
      <c r="J51" s="199"/>
      <c r="K51" s="199"/>
      <c r="L51" s="188"/>
      <c r="M51" s="190" t="s">
        <v>665</v>
      </c>
      <c r="N51" s="197">
        <v>1</v>
      </c>
      <c r="O51" s="197">
        <v>1</v>
      </c>
      <c r="P51" s="193"/>
      <c r="Q51" s="193"/>
      <c r="R51" s="193"/>
      <c r="S51" s="215"/>
      <c r="T51" s="215"/>
      <c r="U51" s="187"/>
      <c r="V51" s="186"/>
      <c r="W51" s="186"/>
      <c r="X51" s="186"/>
      <c r="Y51" s="199"/>
      <c r="Z51" s="199"/>
      <c r="AA51" s="199"/>
      <c r="AB51" s="199"/>
      <c r="AC51" s="199"/>
      <c r="AD51" s="199"/>
      <c r="AE51" s="188"/>
      <c r="AF51" s="190" t="s">
        <v>665</v>
      </c>
      <c r="AG51" s="197">
        <v>1</v>
      </c>
      <c r="AH51" s="197">
        <v>1</v>
      </c>
      <c r="AI51" s="193"/>
      <c r="AJ51" s="193"/>
      <c r="AK51" s="195"/>
      <c r="AL51" s="193"/>
      <c r="AM51" s="207"/>
    </row>
    <row r="52" spans="1:39" s="211" customFormat="1" ht="41.25" customHeight="1">
      <c r="A52" s="215"/>
      <c r="B52" s="215"/>
      <c r="C52" s="187"/>
      <c r="D52" s="186"/>
      <c r="E52" s="186"/>
      <c r="F52" s="186"/>
      <c r="G52" s="199"/>
      <c r="H52" s="199"/>
      <c r="I52" s="199"/>
      <c r="J52" s="199"/>
      <c r="K52" s="199"/>
      <c r="L52" s="188"/>
      <c r="M52" s="190" t="s">
        <v>194</v>
      </c>
      <c r="N52" s="216" t="s">
        <v>192</v>
      </c>
      <c r="O52" s="216" t="s">
        <v>212</v>
      </c>
      <c r="P52" s="193"/>
      <c r="Q52" s="193"/>
      <c r="R52" s="193"/>
      <c r="S52" s="215"/>
      <c r="T52" s="215"/>
      <c r="U52" s="187"/>
      <c r="V52" s="186"/>
      <c r="W52" s="186"/>
      <c r="X52" s="186"/>
      <c r="Y52" s="199"/>
      <c r="Z52" s="199"/>
      <c r="AA52" s="199"/>
      <c r="AB52" s="199"/>
      <c r="AC52" s="199"/>
      <c r="AD52" s="199"/>
      <c r="AE52" s="188"/>
      <c r="AF52" s="190" t="s">
        <v>194</v>
      </c>
      <c r="AG52" s="216" t="s">
        <v>192</v>
      </c>
      <c r="AH52" s="216" t="s">
        <v>212</v>
      </c>
      <c r="AI52" s="193"/>
      <c r="AJ52" s="193"/>
      <c r="AK52" s="195"/>
      <c r="AL52" s="193"/>
      <c r="AM52" s="207"/>
    </row>
    <row r="53" spans="1:39" s="211" customFormat="1" ht="85.5" customHeight="1">
      <c r="A53" s="215"/>
      <c r="B53" s="215"/>
      <c r="C53" s="187"/>
      <c r="D53" s="186"/>
      <c r="E53" s="186"/>
      <c r="F53" s="186"/>
      <c r="G53" s="199"/>
      <c r="H53" s="199"/>
      <c r="I53" s="199"/>
      <c r="J53" s="199"/>
      <c r="K53" s="199"/>
      <c r="L53" s="188"/>
      <c r="M53" s="190" t="s">
        <v>666</v>
      </c>
      <c r="N53" s="191">
        <f>N50/N51</f>
        <v>2950</v>
      </c>
      <c r="O53" s="191">
        <f>O50/O51</f>
        <v>2650</v>
      </c>
      <c r="P53" s="193"/>
      <c r="Q53" s="193"/>
      <c r="R53" s="193"/>
      <c r="S53" s="215"/>
      <c r="T53" s="215"/>
      <c r="U53" s="187"/>
      <c r="V53" s="186"/>
      <c r="W53" s="186"/>
      <c r="X53" s="186"/>
      <c r="Y53" s="199"/>
      <c r="Z53" s="199"/>
      <c r="AA53" s="199"/>
      <c r="AB53" s="199"/>
      <c r="AC53" s="199"/>
      <c r="AD53" s="199"/>
      <c r="AE53" s="188"/>
      <c r="AF53" s="190" t="s">
        <v>666</v>
      </c>
      <c r="AG53" s="191">
        <f>AG50/AG51</f>
        <v>2950</v>
      </c>
      <c r="AH53" s="191">
        <f>AH50/AH51</f>
        <v>2650</v>
      </c>
      <c r="AI53" s="193"/>
      <c r="AJ53" s="193"/>
      <c r="AK53" s="195"/>
      <c r="AL53" s="193"/>
      <c r="AM53" s="207"/>
    </row>
    <row r="54" spans="1:39" s="211" customFormat="1" ht="105" customHeight="1">
      <c r="A54" s="217"/>
      <c r="B54" s="217"/>
      <c r="C54" s="187"/>
      <c r="D54" s="186"/>
      <c r="E54" s="186"/>
      <c r="F54" s="186"/>
      <c r="G54" s="199"/>
      <c r="H54" s="199"/>
      <c r="I54" s="199"/>
      <c r="J54" s="199"/>
      <c r="K54" s="199"/>
      <c r="L54" s="188"/>
      <c r="M54" s="190" t="s">
        <v>667</v>
      </c>
      <c r="N54" s="192">
        <v>100</v>
      </c>
      <c r="O54" s="192">
        <v>200</v>
      </c>
      <c r="P54" s="193"/>
      <c r="Q54" s="193"/>
      <c r="R54" s="193"/>
      <c r="S54" s="217"/>
      <c r="T54" s="217"/>
      <c r="U54" s="187"/>
      <c r="V54" s="186"/>
      <c r="W54" s="186"/>
      <c r="X54" s="186"/>
      <c r="Y54" s="199"/>
      <c r="Z54" s="199"/>
      <c r="AA54" s="199"/>
      <c r="AB54" s="199"/>
      <c r="AC54" s="199"/>
      <c r="AD54" s="199"/>
      <c r="AE54" s="188"/>
      <c r="AF54" s="190" t="s">
        <v>667</v>
      </c>
      <c r="AG54" s="192">
        <v>100</v>
      </c>
      <c r="AH54" s="192">
        <v>200</v>
      </c>
      <c r="AI54" s="193"/>
      <c r="AJ54" s="193"/>
      <c r="AK54" s="195"/>
      <c r="AL54" s="193"/>
      <c r="AM54" s="207"/>
    </row>
    <row r="55" spans="1:39" ht="13.5" customHeight="1">
      <c r="A55" s="195"/>
      <c r="B55" s="195"/>
      <c r="C55" s="195"/>
      <c r="D55" s="193"/>
      <c r="E55" s="195"/>
      <c r="F55" s="195"/>
      <c r="G55" s="193"/>
      <c r="H55" s="193"/>
      <c r="I55" s="193"/>
      <c r="J55" s="193"/>
      <c r="K55" s="193"/>
      <c r="L55" s="195"/>
      <c r="M55" s="195"/>
      <c r="N55" s="193"/>
      <c r="O55" s="193"/>
      <c r="P55" s="193"/>
      <c r="Q55" s="193"/>
      <c r="R55" s="193"/>
      <c r="S55" s="195"/>
      <c r="T55" s="195"/>
      <c r="U55" s="195"/>
      <c r="V55" s="193"/>
      <c r="W55" s="195"/>
      <c r="X55" s="195"/>
      <c r="Y55" s="193"/>
      <c r="Z55" s="193"/>
      <c r="AA55" s="193"/>
      <c r="AB55" s="193"/>
      <c r="AC55" s="193"/>
      <c r="AD55" s="193"/>
      <c r="AE55" s="195"/>
      <c r="AF55" s="195"/>
      <c r="AG55" s="193"/>
      <c r="AH55" s="193"/>
      <c r="AI55" s="193"/>
      <c r="AJ55" s="193"/>
      <c r="AK55" s="195"/>
      <c r="AL55" s="193"/>
      <c r="AM55" s="195"/>
    </row>
    <row r="56" spans="1:39" ht="15.75">
      <c r="A56" s="195"/>
      <c r="B56" s="195"/>
      <c r="C56" s="195"/>
      <c r="D56" s="193"/>
      <c r="E56" s="195"/>
      <c r="F56" s="195"/>
      <c r="G56" s="193"/>
      <c r="H56" s="193"/>
      <c r="I56" s="193"/>
      <c r="J56" s="193"/>
      <c r="K56" s="193"/>
      <c r="L56" s="195"/>
      <c r="M56" s="195"/>
      <c r="N56" s="193"/>
      <c r="O56" s="193"/>
      <c r="P56" s="193"/>
      <c r="Q56" s="193"/>
      <c r="R56" s="193"/>
      <c r="S56" s="195"/>
      <c r="T56" s="195"/>
      <c r="U56" s="195"/>
      <c r="V56" s="193"/>
      <c r="W56" s="195"/>
      <c r="X56" s="195"/>
      <c r="Y56" s="193"/>
      <c r="Z56" s="193"/>
      <c r="AA56" s="193"/>
      <c r="AB56" s="193"/>
      <c r="AC56" s="193"/>
      <c r="AD56" s="193"/>
      <c r="AE56" s="195"/>
      <c r="AF56" s="195"/>
      <c r="AG56" s="193"/>
      <c r="AH56" s="193"/>
      <c r="AI56" s="193"/>
      <c r="AJ56" s="193"/>
      <c r="AK56" s="195"/>
      <c r="AL56" s="193"/>
      <c r="AM56" s="195"/>
    </row>
    <row r="57" spans="1:39" ht="90.75" customHeight="1">
      <c r="A57" s="198" t="s">
        <v>215</v>
      </c>
      <c r="B57" s="186" t="s">
        <v>213</v>
      </c>
      <c r="C57" s="186" t="s">
        <v>214</v>
      </c>
      <c r="D57" s="186" t="s">
        <v>18</v>
      </c>
      <c r="E57" s="186" t="s">
        <v>19</v>
      </c>
      <c r="F57" s="186" t="s">
        <v>20</v>
      </c>
      <c r="G57" s="199">
        <f>SUM(H57:K60)</f>
        <v>72980</v>
      </c>
      <c r="H57" s="199">
        <v>12000</v>
      </c>
      <c r="I57" s="199">
        <v>8000</v>
      </c>
      <c r="J57" s="199">
        <v>2980</v>
      </c>
      <c r="K57" s="199">
        <v>50000</v>
      </c>
      <c r="L57" s="188" t="s">
        <v>466</v>
      </c>
      <c r="M57" s="205" t="s">
        <v>659</v>
      </c>
      <c r="N57" s="191">
        <f>H57</f>
        <v>12000</v>
      </c>
      <c r="O57" s="191">
        <f>I57</f>
        <v>8000</v>
      </c>
      <c r="P57" s="218">
        <v>2980</v>
      </c>
      <c r="Q57" s="191">
        <v>50000</v>
      </c>
      <c r="R57" s="209">
        <v>1</v>
      </c>
      <c r="S57" s="198" t="s">
        <v>215</v>
      </c>
      <c r="T57" s="186" t="s">
        <v>213</v>
      </c>
      <c r="U57" s="186" t="s">
        <v>214</v>
      </c>
      <c r="V57" s="186" t="s">
        <v>578</v>
      </c>
      <c r="W57" s="186" t="s">
        <v>19</v>
      </c>
      <c r="X57" s="186" t="s">
        <v>20</v>
      </c>
      <c r="Y57" s="199">
        <f>SUM(Z57:AD60)</f>
        <v>122980</v>
      </c>
      <c r="Z57" s="199">
        <v>12000</v>
      </c>
      <c r="AA57" s="199">
        <v>8000</v>
      </c>
      <c r="AB57" s="199">
        <v>2980</v>
      </c>
      <c r="AC57" s="199">
        <v>50000</v>
      </c>
      <c r="AD57" s="199">
        <v>50000</v>
      </c>
      <c r="AE57" s="188" t="s">
        <v>581</v>
      </c>
      <c r="AF57" s="205" t="s">
        <v>660</v>
      </c>
      <c r="AG57" s="191">
        <f>Z57</f>
        <v>12000</v>
      </c>
      <c r="AH57" s="191">
        <f>AA57</f>
        <v>8000</v>
      </c>
      <c r="AI57" s="218">
        <v>2980</v>
      </c>
      <c r="AJ57" s="191">
        <v>50000</v>
      </c>
      <c r="AK57" s="191">
        <v>50000</v>
      </c>
      <c r="AL57" s="209">
        <v>1</v>
      </c>
      <c r="AM57" s="206" t="s">
        <v>216</v>
      </c>
    </row>
    <row r="58" spans="1:39" ht="193.5" customHeight="1">
      <c r="A58" s="198"/>
      <c r="B58" s="186"/>
      <c r="C58" s="186"/>
      <c r="D58" s="186"/>
      <c r="E58" s="186"/>
      <c r="F58" s="186"/>
      <c r="G58" s="199"/>
      <c r="H58" s="199"/>
      <c r="I58" s="199"/>
      <c r="J58" s="199"/>
      <c r="K58" s="199"/>
      <c r="L58" s="188"/>
      <c r="M58" s="190" t="s">
        <v>668</v>
      </c>
      <c r="N58" s="197">
        <v>3</v>
      </c>
      <c r="O58" s="197">
        <v>3</v>
      </c>
      <c r="P58" s="208">
        <v>1</v>
      </c>
      <c r="Q58" s="208">
        <v>1</v>
      </c>
      <c r="R58" s="209"/>
      <c r="S58" s="198"/>
      <c r="T58" s="186"/>
      <c r="U58" s="186"/>
      <c r="V58" s="186"/>
      <c r="W58" s="186"/>
      <c r="X58" s="186"/>
      <c r="Y58" s="199"/>
      <c r="Z58" s="199"/>
      <c r="AA58" s="199"/>
      <c r="AB58" s="199"/>
      <c r="AC58" s="199"/>
      <c r="AD58" s="199"/>
      <c r="AE58" s="188"/>
      <c r="AF58" s="190" t="s">
        <v>669</v>
      </c>
      <c r="AG58" s="197">
        <v>3</v>
      </c>
      <c r="AH58" s="197">
        <v>3</v>
      </c>
      <c r="AI58" s="208">
        <v>1</v>
      </c>
      <c r="AJ58" s="208">
        <v>1</v>
      </c>
      <c r="AK58" s="197">
        <v>1</v>
      </c>
      <c r="AL58" s="209"/>
      <c r="AM58" s="206"/>
    </row>
    <row r="59" spans="1:39" ht="108.75" customHeight="1">
      <c r="A59" s="198"/>
      <c r="B59" s="186"/>
      <c r="C59" s="186"/>
      <c r="D59" s="186"/>
      <c r="E59" s="186"/>
      <c r="F59" s="186"/>
      <c r="G59" s="199"/>
      <c r="H59" s="199"/>
      <c r="I59" s="199"/>
      <c r="J59" s="199"/>
      <c r="K59" s="199"/>
      <c r="L59" s="188"/>
      <c r="M59" s="190" t="s">
        <v>194</v>
      </c>
      <c r="N59" s="219">
        <v>100</v>
      </c>
      <c r="O59" s="219">
        <v>500</v>
      </c>
      <c r="P59" s="220">
        <v>100</v>
      </c>
      <c r="Q59" s="220">
        <v>100</v>
      </c>
      <c r="R59" s="209"/>
      <c r="S59" s="198"/>
      <c r="T59" s="186"/>
      <c r="U59" s="186"/>
      <c r="V59" s="186"/>
      <c r="W59" s="186"/>
      <c r="X59" s="186"/>
      <c r="Y59" s="199"/>
      <c r="Z59" s="199"/>
      <c r="AA59" s="199"/>
      <c r="AB59" s="199"/>
      <c r="AC59" s="199"/>
      <c r="AD59" s="199"/>
      <c r="AE59" s="188"/>
      <c r="AF59" s="190" t="s">
        <v>194</v>
      </c>
      <c r="AG59" s="219">
        <v>100</v>
      </c>
      <c r="AH59" s="219">
        <v>500</v>
      </c>
      <c r="AI59" s="220">
        <v>100</v>
      </c>
      <c r="AJ59" s="220">
        <v>100</v>
      </c>
      <c r="AK59" s="220">
        <v>100</v>
      </c>
      <c r="AL59" s="209"/>
      <c r="AM59" s="206"/>
    </row>
    <row r="60" spans="1:39" ht="104.25" customHeight="1">
      <c r="A60" s="198"/>
      <c r="B60" s="186"/>
      <c r="C60" s="186"/>
      <c r="D60" s="186"/>
      <c r="E60" s="186"/>
      <c r="F60" s="186"/>
      <c r="G60" s="199"/>
      <c r="H60" s="199"/>
      <c r="I60" s="199"/>
      <c r="J60" s="199"/>
      <c r="K60" s="199"/>
      <c r="L60" s="188"/>
      <c r="M60" s="221" t="s">
        <v>670</v>
      </c>
      <c r="N60" s="191">
        <f>N57/N58</f>
        <v>4000</v>
      </c>
      <c r="O60" s="191">
        <f>O57/O58</f>
        <v>2666.6666666666665</v>
      </c>
      <c r="P60" s="222">
        <v>2980</v>
      </c>
      <c r="Q60" s="222">
        <v>50000</v>
      </c>
      <c r="R60" s="209"/>
      <c r="S60" s="198"/>
      <c r="T60" s="186"/>
      <c r="U60" s="186"/>
      <c r="V60" s="186"/>
      <c r="W60" s="186"/>
      <c r="X60" s="186"/>
      <c r="Y60" s="199"/>
      <c r="Z60" s="199"/>
      <c r="AA60" s="199"/>
      <c r="AB60" s="199"/>
      <c r="AC60" s="199"/>
      <c r="AD60" s="199"/>
      <c r="AE60" s="188"/>
      <c r="AF60" s="221" t="s">
        <v>670</v>
      </c>
      <c r="AG60" s="191">
        <f>AG57/AG58</f>
        <v>4000</v>
      </c>
      <c r="AH60" s="191">
        <f>AH57/AH58</f>
        <v>2666.6666666666665</v>
      </c>
      <c r="AI60" s="222">
        <v>2980</v>
      </c>
      <c r="AJ60" s="222">
        <v>50000</v>
      </c>
      <c r="AK60" s="191">
        <v>50000</v>
      </c>
      <c r="AL60" s="209"/>
      <c r="AM60" s="206"/>
    </row>
    <row r="61" spans="1:39" ht="66" customHeight="1">
      <c r="A61" s="223"/>
      <c r="B61" s="186"/>
      <c r="C61" s="186"/>
      <c r="D61" s="186"/>
      <c r="E61" s="186"/>
      <c r="F61" s="186"/>
      <c r="G61" s="199"/>
      <c r="H61" s="199"/>
      <c r="I61" s="199"/>
      <c r="J61" s="199"/>
      <c r="K61" s="199"/>
      <c r="L61" s="188"/>
      <c r="M61" s="221" t="s">
        <v>654</v>
      </c>
      <c r="N61" s="192">
        <v>100</v>
      </c>
      <c r="O61" s="192">
        <v>100</v>
      </c>
      <c r="P61" s="192">
        <v>100</v>
      </c>
      <c r="Q61" s="192">
        <v>100</v>
      </c>
      <c r="R61" s="209"/>
      <c r="S61" s="223"/>
      <c r="T61" s="186"/>
      <c r="U61" s="186"/>
      <c r="V61" s="186"/>
      <c r="W61" s="186"/>
      <c r="X61" s="186"/>
      <c r="Y61" s="199"/>
      <c r="Z61" s="199"/>
      <c r="AA61" s="199"/>
      <c r="AB61" s="199"/>
      <c r="AC61" s="199"/>
      <c r="AD61" s="199"/>
      <c r="AE61" s="188"/>
      <c r="AF61" s="221" t="s">
        <v>654</v>
      </c>
      <c r="AG61" s="192">
        <v>100</v>
      </c>
      <c r="AH61" s="192">
        <v>100</v>
      </c>
      <c r="AI61" s="192">
        <v>100</v>
      </c>
      <c r="AJ61" s="192">
        <v>100</v>
      </c>
      <c r="AK61" s="202">
        <v>100</v>
      </c>
      <c r="AL61" s="209"/>
      <c r="AM61" s="206"/>
    </row>
    <row r="62" spans="1:39" ht="15.75">
      <c r="A62" s="195"/>
      <c r="B62" s="195"/>
      <c r="C62" s="195"/>
      <c r="D62" s="193"/>
      <c r="E62" s="195"/>
      <c r="F62" s="195"/>
      <c r="G62" s="193"/>
      <c r="H62" s="193"/>
      <c r="I62" s="193"/>
      <c r="J62" s="193"/>
      <c r="K62" s="193"/>
      <c r="L62" s="195"/>
      <c r="M62" s="195"/>
      <c r="N62" s="193"/>
      <c r="O62" s="193"/>
      <c r="P62" s="193"/>
      <c r="Q62" s="193"/>
      <c r="R62" s="193"/>
      <c r="S62" s="195"/>
      <c r="T62" s="195"/>
      <c r="U62" s="195"/>
      <c r="V62" s="193"/>
      <c r="W62" s="195"/>
      <c r="X62" s="195"/>
      <c r="Y62" s="193"/>
      <c r="Z62" s="193"/>
      <c r="AA62" s="193"/>
      <c r="AB62" s="193"/>
      <c r="AC62" s="193"/>
      <c r="AD62" s="193"/>
      <c r="AE62" s="195"/>
      <c r="AF62" s="195"/>
      <c r="AG62" s="193"/>
      <c r="AH62" s="193"/>
      <c r="AI62" s="193"/>
      <c r="AJ62" s="193"/>
      <c r="AK62" s="195"/>
      <c r="AL62" s="193"/>
      <c r="AM62" s="195"/>
    </row>
    <row r="63" spans="1:39" ht="13.5" customHeight="1">
      <c r="A63" s="195"/>
      <c r="B63" s="195"/>
      <c r="C63" s="195"/>
      <c r="D63" s="193"/>
      <c r="E63" s="195"/>
      <c r="F63" s="195"/>
      <c r="G63" s="193"/>
      <c r="H63" s="193"/>
      <c r="I63" s="193"/>
      <c r="J63" s="193"/>
      <c r="K63" s="193"/>
      <c r="L63" s="195"/>
      <c r="M63" s="195"/>
      <c r="N63" s="193"/>
      <c r="O63" s="193"/>
      <c r="P63" s="193"/>
      <c r="Q63" s="193"/>
      <c r="R63" s="193"/>
      <c r="S63" s="195"/>
      <c r="T63" s="195"/>
      <c r="U63" s="195"/>
      <c r="V63" s="193"/>
      <c r="W63" s="195"/>
      <c r="X63" s="195"/>
      <c r="Y63" s="193"/>
      <c r="Z63" s="193"/>
      <c r="AA63" s="193"/>
      <c r="AB63" s="193"/>
      <c r="AC63" s="193"/>
      <c r="AD63" s="193"/>
      <c r="AE63" s="195"/>
      <c r="AF63" s="195"/>
      <c r="AG63" s="193"/>
      <c r="AH63" s="193"/>
      <c r="AI63" s="193"/>
      <c r="AJ63" s="193"/>
      <c r="AK63" s="195"/>
      <c r="AL63" s="193"/>
      <c r="AM63" s="195"/>
    </row>
    <row r="64" spans="1:39" ht="57" customHeight="1">
      <c r="A64" s="186" t="s">
        <v>219</v>
      </c>
      <c r="B64" s="198" t="s">
        <v>217</v>
      </c>
      <c r="C64" s="187" t="s">
        <v>218</v>
      </c>
      <c r="D64" s="186" t="s">
        <v>369</v>
      </c>
      <c r="E64" s="186" t="s">
        <v>81</v>
      </c>
      <c r="F64" s="186" t="s">
        <v>20</v>
      </c>
      <c r="G64" s="199">
        <f>SUM(H64:K64)</f>
        <v>40000</v>
      </c>
      <c r="H64" s="199">
        <v>20000</v>
      </c>
      <c r="I64" s="199">
        <v>20000</v>
      </c>
      <c r="J64" s="199"/>
      <c r="K64" s="199"/>
      <c r="L64" s="188" t="s">
        <v>512</v>
      </c>
      <c r="M64" s="190" t="s">
        <v>659</v>
      </c>
      <c r="N64" s="191">
        <f>H64</f>
        <v>20000</v>
      </c>
      <c r="O64" s="191">
        <f>I64</f>
        <v>20000</v>
      </c>
      <c r="P64" s="193"/>
      <c r="Q64" s="193"/>
      <c r="R64" s="193"/>
      <c r="S64" s="186" t="s">
        <v>219</v>
      </c>
      <c r="T64" s="198" t="s">
        <v>217</v>
      </c>
      <c r="U64" s="187" t="s">
        <v>218</v>
      </c>
      <c r="V64" s="186" t="s">
        <v>369</v>
      </c>
      <c r="W64" s="186" t="s">
        <v>81</v>
      </c>
      <c r="X64" s="186" t="s">
        <v>20</v>
      </c>
      <c r="Y64" s="199">
        <f>SUM(Z64:AC64)</f>
        <v>40000</v>
      </c>
      <c r="Z64" s="199">
        <v>20000</v>
      </c>
      <c r="AA64" s="199">
        <v>20000</v>
      </c>
      <c r="AB64" s="199"/>
      <c r="AC64" s="199"/>
      <c r="AD64" s="199"/>
      <c r="AE64" s="188" t="s">
        <v>582</v>
      </c>
      <c r="AF64" s="190" t="s">
        <v>659</v>
      </c>
      <c r="AG64" s="191">
        <f>Z64</f>
        <v>20000</v>
      </c>
      <c r="AH64" s="191">
        <f>AA64</f>
        <v>20000</v>
      </c>
      <c r="AI64" s="193"/>
      <c r="AJ64" s="193"/>
      <c r="AK64" s="195"/>
      <c r="AL64" s="193"/>
      <c r="AM64" s="224"/>
    </row>
    <row r="65" spans="1:39" ht="66" customHeight="1">
      <c r="A65" s="186"/>
      <c r="B65" s="198"/>
      <c r="C65" s="187"/>
      <c r="D65" s="186"/>
      <c r="E65" s="186"/>
      <c r="F65" s="186"/>
      <c r="G65" s="199"/>
      <c r="H65" s="199"/>
      <c r="I65" s="199"/>
      <c r="J65" s="199"/>
      <c r="K65" s="199"/>
      <c r="L65" s="188"/>
      <c r="M65" s="190" t="s">
        <v>671</v>
      </c>
      <c r="N65" s="197">
        <v>133</v>
      </c>
      <c r="O65" s="197">
        <v>133</v>
      </c>
      <c r="P65" s="193"/>
      <c r="Q65" s="193"/>
      <c r="R65" s="193"/>
      <c r="S65" s="186"/>
      <c r="T65" s="198"/>
      <c r="U65" s="187"/>
      <c r="V65" s="186"/>
      <c r="W65" s="186"/>
      <c r="X65" s="186"/>
      <c r="Y65" s="199"/>
      <c r="Z65" s="199"/>
      <c r="AA65" s="199"/>
      <c r="AB65" s="199"/>
      <c r="AC65" s="199"/>
      <c r="AD65" s="199"/>
      <c r="AE65" s="188"/>
      <c r="AF65" s="190" t="s">
        <v>671</v>
      </c>
      <c r="AG65" s="197">
        <v>133</v>
      </c>
      <c r="AH65" s="197">
        <v>133</v>
      </c>
      <c r="AI65" s="193"/>
      <c r="AJ65" s="193"/>
      <c r="AK65" s="195"/>
      <c r="AL65" s="193"/>
      <c r="AM65" s="224"/>
    </row>
    <row r="66" spans="1:39" ht="123.75" customHeight="1">
      <c r="A66" s="186"/>
      <c r="B66" s="198"/>
      <c r="C66" s="187"/>
      <c r="D66" s="186"/>
      <c r="E66" s="186"/>
      <c r="F66" s="186"/>
      <c r="G66" s="199"/>
      <c r="H66" s="199"/>
      <c r="I66" s="199"/>
      <c r="J66" s="199"/>
      <c r="K66" s="199"/>
      <c r="L66" s="188"/>
      <c r="M66" s="190" t="s">
        <v>672</v>
      </c>
      <c r="N66" s="191">
        <f>N64/N65</f>
        <v>150.37593984962405</v>
      </c>
      <c r="O66" s="191">
        <f>O64/O65</f>
        <v>150.37593984962405</v>
      </c>
      <c r="P66" s="193"/>
      <c r="Q66" s="193"/>
      <c r="R66" s="193"/>
      <c r="S66" s="186"/>
      <c r="T66" s="198"/>
      <c r="U66" s="187"/>
      <c r="V66" s="186"/>
      <c r="W66" s="186"/>
      <c r="X66" s="186"/>
      <c r="Y66" s="199"/>
      <c r="Z66" s="199"/>
      <c r="AA66" s="199"/>
      <c r="AB66" s="199"/>
      <c r="AC66" s="199"/>
      <c r="AD66" s="199"/>
      <c r="AE66" s="188"/>
      <c r="AF66" s="190" t="s">
        <v>672</v>
      </c>
      <c r="AG66" s="191">
        <f>AG64/AG65</f>
        <v>150.37593984962405</v>
      </c>
      <c r="AH66" s="191">
        <f>AH64/AH65</f>
        <v>150.37593984962405</v>
      </c>
      <c r="AI66" s="193"/>
      <c r="AJ66" s="193"/>
      <c r="AK66" s="195"/>
      <c r="AL66" s="193"/>
      <c r="AM66" s="224"/>
    </row>
    <row r="67" spans="1:39" ht="88.5" customHeight="1">
      <c r="A67" s="186"/>
      <c r="B67" s="198"/>
      <c r="C67" s="187"/>
      <c r="D67" s="186"/>
      <c r="E67" s="186"/>
      <c r="F67" s="186"/>
      <c r="G67" s="199"/>
      <c r="H67" s="199"/>
      <c r="I67" s="199"/>
      <c r="J67" s="199"/>
      <c r="K67" s="199"/>
      <c r="L67" s="188"/>
      <c r="M67" s="190" t="s">
        <v>642</v>
      </c>
      <c r="N67" s="192">
        <v>100</v>
      </c>
      <c r="O67" s="192">
        <v>100</v>
      </c>
      <c r="P67" s="193"/>
      <c r="Q67" s="193"/>
      <c r="R67" s="193"/>
      <c r="S67" s="186"/>
      <c r="T67" s="198"/>
      <c r="U67" s="187"/>
      <c r="V67" s="186"/>
      <c r="W67" s="186"/>
      <c r="X67" s="186"/>
      <c r="Y67" s="199"/>
      <c r="Z67" s="199"/>
      <c r="AA67" s="199"/>
      <c r="AB67" s="199"/>
      <c r="AC67" s="199"/>
      <c r="AD67" s="199"/>
      <c r="AE67" s="188"/>
      <c r="AF67" s="190" t="s">
        <v>642</v>
      </c>
      <c r="AG67" s="192">
        <v>100</v>
      </c>
      <c r="AH67" s="192">
        <v>100</v>
      </c>
      <c r="AI67" s="193"/>
      <c r="AJ67" s="193"/>
      <c r="AK67" s="195"/>
      <c r="AL67" s="193"/>
      <c r="AM67" s="224"/>
    </row>
    <row r="68" spans="1:39" ht="15.75">
      <c r="A68" s="195"/>
      <c r="B68" s="195"/>
      <c r="C68" s="195"/>
      <c r="D68" s="193"/>
      <c r="E68" s="195"/>
      <c r="F68" s="195"/>
      <c r="G68" s="193"/>
      <c r="H68" s="193"/>
      <c r="I68" s="193"/>
      <c r="J68" s="193"/>
      <c r="K68" s="193"/>
      <c r="L68" s="195"/>
      <c r="M68" s="195"/>
      <c r="N68" s="193"/>
      <c r="O68" s="193"/>
      <c r="P68" s="193"/>
      <c r="Q68" s="193"/>
      <c r="R68" s="193"/>
      <c r="S68" s="195"/>
      <c r="T68" s="195"/>
      <c r="U68" s="195"/>
      <c r="V68" s="193"/>
      <c r="W68" s="195"/>
      <c r="X68" s="195"/>
      <c r="Y68" s="193"/>
      <c r="Z68" s="193"/>
      <c r="AA68" s="193"/>
      <c r="AB68" s="193"/>
      <c r="AC68" s="193"/>
      <c r="AD68" s="193"/>
      <c r="AE68" s="195"/>
      <c r="AF68" s="195"/>
      <c r="AG68" s="193"/>
      <c r="AH68" s="193"/>
      <c r="AI68" s="193"/>
      <c r="AJ68" s="193"/>
      <c r="AK68" s="195"/>
      <c r="AL68" s="193"/>
      <c r="AM68" s="195"/>
    </row>
    <row r="69" spans="1:39" ht="13.5" customHeight="1">
      <c r="A69" s="195"/>
      <c r="B69" s="195"/>
      <c r="C69" s="195"/>
      <c r="D69" s="193"/>
      <c r="E69" s="195"/>
      <c r="F69" s="195"/>
      <c r="G69" s="193"/>
      <c r="H69" s="193"/>
      <c r="I69" s="193"/>
      <c r="J69" s="193"/>
      <c r="K69" s="193"/>
      <c r="L69" s="195"/>
      <c r="M69" s="195"/>
      <c r="N69" s="193"/>
      <c r="O69" s="193"/>
      <c r="P69" s="193"/>
      <c r="Q69" s="193"/>
      <c r="R69" s="193"/>
      <c r="S69" s="195"/>
      <c r="T69" s="195"/>
      <c r="U69" s="195"/>
      <c r="V69" s="193"/>
      <c r="W69" s="195"/>
      <c r="X69" s="195"/>
      <c r="Y69" s="193"/>
      <c r="Z69" s="193"/>
      <c r="AA69" s="193"/>
      <c r="AB69" s="193"/>
      <c r="AC69" s="193"/>
      <c r="AD69" s="193"/>
      <c r="AE69" s="195"/>
      <c r="AF69" s="195"/>
      <c r="AG69" s="193"/>
      <c r="AH69" s="193"/>
      <c r="AI69" s="193"/>
      <c r="AJ69" s="193"/>
      <c r="AK69" s="195"/>
      <c r="AL69" s="193"/>
      <c r="AM69" s="195"/>
    </row>
    <row r="70" spans="1:39" ht="47.25" customHeight="1">
      <c r="A70" s="198" t="s">
        <v>221</v>
      </c>
      <c r="B70" s="198" t="s">
        <v>220</v>
      </c>
      <c r="C70" s="198" t="s">
        <v>462</v>
      </c>
      <c r="D70" s="186" t="s">
        <v>18</v>
      </c>
      <c r="E70" s="198" t="s">
        <v>19</v>
      </c>
      <c r="F70" s="198" t="s">
        <v>20</v>
      </c>
      <c r="G70" s="204">
        <f>SUM(H70:K74)</f>
        <v>92848</v>
      </c>
      <c r="H70" s="199">
        <v>15000</v>
      </c>
      <c r="I70" s="199">
        <v>15000</v>
      </c>
      <c r="J70" s="204">
        <f>P70</f>
        <v>12848</v>
      </c>
      <c r="K70" s="204">
        <v>50000</v>
      </c>
      <c r="L70" s="188" t="s">
        <v>513</v>
      </c>
      <c r="M70" s="205" t="s">
        <v>659</v>
      </c>
      <c r="N70" s="191">
        <f>H70</f>
        <v>15000</v>
      </c>
      <c r="O70" s="191">
        <f>I70</f>
        <v>15000</v>
      </c>
      <c r="P70" s="191">
        <v>12848</v>
      </c>
      <c r="Q70" s="191">
        <f>K70</f>
        <v>50000</v>
      </c>
      <c r="R70" s="209">
        <v>1</v>
      </c>
      <c r="S70" s="198" t="s">
        <v>221</v>
      </c>
      <c r="T70" s="198" t="s">
        <v>220</v>
      </c>
      <c r="U70" s="198" t="s">
        <v>462</v>
      </c>
      <c r="V70" s="186" t="s">
        <v>578</v>
      </c>
      <c r="W70" s="198" t="s">
        <v>19</v>
      </c>
      <c r="X70" s="198" t="s">
        <v>20</v>
      </c>
      <c r="Y70" s="204">
        <f>SUM(Z70:AD74)</f>
        <v>142848</v>
      </c>
      <c r="Z70" s="199">
        <v>15000</v>
      </c>
      <c r="AA70" s="199">
        <v>15000</v>
      </c>
      <c r="AB70" s="204">
        <f>AI70</f>
        <v>12848</v>
      </c>
      <c r="AC70" s="204">
        <v>50000</v>
      </c>
      <c r="AD70" s="204">
        <v>50000</v>
      </c>
      <c r="AE70" s="188" t="s">
        <v>583</v>
      </c>
      <c r="AF70" s="205" t="s">
        <v>660</v>
      </c>
      <c r="AG70" s="191">
        <f>Z70</f>
        <v>15000</v>
      </c>
      <c r="AH70" s="191">
        <f>AA70</f>
        <v>15000</v>
      </c>
      <c r="AI70" s="191">
        <v>12848</v>
      </c>
      <c r="AJ70" s="191">
        <f>AC70</f>
        <v>50000</v>
      </c>
      <c r="AK70" s="191">
        <v>50000</v>
      </c>
      <c r="AL70" s="209">
        <v>1</v>
      </c>
      <c r="AM70" s="206" t="s">
        <v>222</v>
      </c>
    </row>
    <row r="71" spans="1:39" ht="225" customHeight="1">
      <c r="A71" s="198"/>
      <c r="B71" s="198"/>
      <c r="C71" s="198"/>
      <c r="D71" s="186"/>
      <c r="E71" s="198"/>
      <c r="F71" s="198"/>
      <c r="G71" s="204"/>
      <c r="H71" s="199"/>
      <c r="I71" s="199"/>
      <c r="J71" s="204"/>
      <c r="K71" s="204"/>
      <c r="L71" s="188"/>
      <c r="M71" s="190" t="s">
        <v>673</v>
      </c>
      <c r="N71" s="197">
        <v>3</v>
      </c>
      <c r="O71" s="197">
        <v>3</v>
      </c>
      <c r="P71" s="193">
        <v>3</v>
      </c>
      <c r="Q71" s="193">
        <v>5</v>
      </c>
      <c r="R71" s="209"/>
      <c r="S71" s="198"/>
      <c r="T71" s="198"/>
      <c r="U71" s="198"/>
      <c r="V71" s="186"/>
      <c r="W71" s="198"/>
      <c r="X71" s="198"/>
      <c r="Y71" s="204"/>
      <c r="Z71" s="199"/>
      <c r="AA71" s="199"/>
      <c r="AB71" s="204"/>
      <c r="AC71" s="204"/>
      <c r="AD71" s="204"/>
      <c r="AE71" s="188"/>
      <c r="AF71" s="190" t="s">
        <v>673</v>
      </c>
      <c r="AG71" s="197">
        <v>3</v>
      </c>
      <c r="AH71" s="197">
        <v>3</v>
      </c>
      <c r="AI71" s="193">
        <v>3</v>
      </c>
      <c r="AJ71" s="193">
        <v>5</v>
      </c>
      <c r="AK71" s="197">
        <v>5</v>
      </c>
      <c r="AL71" s="209"/>
      <c r="AM71" s="206"/>
    </row>
    <row r="72" spans="1:39" ht="81.75" customHeight="1">
      <c r="A72" s="198"/>
      <c r="B72" s="198"/>
      <c r="C72" s="198"/>
      <c r="D72" s="186"/>
      <c r="E72" s="198"/>
      <c r="F72" s="198"/>
      <c r="G72" s="204"/>
      <c r="H72" s="199"/>
      <c r="I72" s="199"/>
      <c r="J72" s="204"/>
      <c r="K72" s="204"/>
      <c r="L72" s="188"/>
      <c r="M72" s="190" t="s">
        <v>225</v>
      </c>
      <c r="N72" s="219" t="s">
        <v>223</v>
      </c>
      <c r="O72" s="219" t="s">
        <v>224</v>
      </c>
      <c r="P72" s="213">
        <v>57000</v>
      </c>
      <c r="Q72" s="213">
        <v>59000</v>
      </c>
      <c r="R72" s="209"/>
      <c r="S72" s="198"/>
      <c r="T72" s="198"/>
      <c r="U72" s="198"/>
      <c r="V72" s="186"/>
      <c r="W72" s="198"/>
      <c r="X72" s="198"/>
      <c r="Y72" s="204"/>
      <c r="Z72" s="199"/>
      <c r="AA72" s="199"/>
      <c r="AB72" s="204"/>
      <c r="AC72" s="204"/>
      <c r="AD72" s="204"/>
      <c r="AE72" s="188"/>
      <c r="AF72" s="190" t="s">
        <v>225</v>
      </c>
      <c r="AG72" s="219" t="s">
        <v>223</v>
      </c>
      <c r="AH72" s="219" t="s">
        <v>224</v>
      </c>
      <c r="AI72" s="213">
        <v>57000</v>
      </c>
      <c r="AJ72" s="213">
        <v>59000</v>
      </c>
      <c r="AK72" s="213">
        <v>60000</v>
      </c>
      <c r="AL72" s="209"/>
      <c r="AM72" s="206"/>
    </row>
    <row r="73" spans="1:39" ht="192.75" customHeight="1">
      <c r="A73" s="198"/>
      <c r="B73" s="198"/>
      <c r="C73" s="198"/>
      <c r="D73" s="186"/>
      <c r="E73" s="198"/>
      <c r="F73" s="198"/>
      <c r="G73" s="204"/>
      <c r="H73" s="199"/>
      <c r="I73" s="199"/>
      <c r="J73" s="204"/>
      <c r="K73" s="204"/>
      <c r="L73" s="188"/>
      <c r="M73" s="205" t="s">
        <v>674</v>
      </c>
      <c r="N73" s="191">
        <f>N70/N71</f>
        <v>5000</v>
      </c>
      <c r="O73" s="191">
        <f>O70/O71</f>
        <v>5000</v>
      </c>
      <c r="P73" s="191">
        <f>P70/P71</f>
        <v>4282.666666666667</v>
      </c>
      <c r="Q73" s="191">
        <f>Q70/Q71</f>
        <v>10000</v>
      </c>
      <c r="R73" s="209"/>
      <c r="S73" s="198"/>
      <c r="T73" s="198"/>
      <c r="U73" s="198"/>
      <c r="V73" s="186"/>
      <c r="W73" s="198"/>
      <c r="X73" s="198"/>
      <c r="Y73" s="204"/>
      <c r="Z73" s="199"/>
      <c r="AA73" s="199"/>
      <c r="AB73" s="204"/>
      <c r="AC73" s="204"/>
      <c r="AD73" s="204"/>
      <c r="AE73" s="188"/>
      <c r="AF73" s="205" t="s">
        <v>674</v>
      </c>
      <c r="AG73" s="191">
        <f>AG70/AG71</f>
        <v>5000</v>
      </c>
      <c r="AH73" s="191">
        <f>AH70/AH71</f>
        <v>5000</v>
      </c>
      <c r="AI73" s="191">
        <f>AI70/AI71</f>
        <v>4282.666666666667</v>
      </c>
      <c r="AJ73" s="191">
        <f>AJ70/AJ71</f>
        <v>10000</v>
      </c>
      <c r="AK73" s="191">
        <v>10000</v>
      </c>
      <c r="AL73" s="209"/>
      <c r="AM73" s="206"/>
    </row>
    <row r="74" spans="1:39" ht="166.5" customHeight="1">
      <c r="A74" s="198"/>
      <c r="B74" s="198"/>
      <c r="C74" s="198"/>
      <c r="D74" s="186"/>
      <c r="E74" s="198"/>
      <c r="F74" s="198"/>
      <c r="G74" s="204"/>
      <c r="H74" s="199"/>
      <c r="I74" s="199"/>
      <c r="J74" s="204"/>
      <c r="K74" s="204"/>
      <c r="L74" s="188"/>
      <c r="M74" s="205" t="s">
        <v>675</v>
      </c>
      <c r="N74" s="192">
        <v>100</v>
      </c>
      <c r="O74" s="192">
        <v>100</v>
      </c>
      <c r="P74" s="225">
        <v>100</v>
      </c>
      <c r="Q74" s="225">
        <v>100</v>
      </c>
      <c r="R74" s="209"/>
      <c r="S74" s="198"/>
      <c r="T74" s="198"/>
      <c r="U74" s="198"/>
      <c r="V74" s="186"/>
      <c r="W74" s="198"/>
      <c r="X74" s="198"/>
      <c r="Y74" s="204"/>
      <c r="Z74" s="199"/>
      <c r="AA74" s="199"/>
      <c r="AB74" s="204"/>
      <c r="AC74" s="204"/>
      <c r="AD74" s="204"/>
      <c r="AE74" s="188"/>
      <c r="AF74" s="205" t="s">
        <v>675</v>
      </c>
      <c r="AG74" s="192">
        <v>100</v>
      </c>
      <c r="AH74" s="192">
        <v>100</v>
      </c>
      <c r="AI74" s="225">
        <v>100</v>
      </c>
      <c r="AJ74" s="225">
        <v>100</v>
      </c>
      <c r="AK74" s="192">
        <v>100</v>
      </c>
      <c r="AL74" s="209"/>
      <c r="AM74" s="206"/>
    </row>
    <row r="75" spans="1:39" ht="13.5" customHeight="1">
      <c r="A75" s="195"/>
      <c r="B75" s="195"/>
      <c r="C75" s="195"/>
      <c r="D75" s="193"/>
      <c r="E75" s="195"/>
      <c r="F75" s="195"/>
      <c r="G75" s="193"/>
      <c r="H75" s="193"/>
      <c r="I75" s="193"/>
      <c r="J75" s="193"/>
      <c r="K75" s="193"/>
      <c r="L75" s="195"/>
      <c r="M75" s="195"/>
      <c r="N75" s="193"/>
      <c r="O75" s="193"/>
      <c r="P75" s="193"/>
      <c r="Q75" s="193"/>
      <c r="R75" s="193"/>
      <c r="S75" s="195"/>
      <c r="T75" s="195"/>
      <c r="U75" s="195"/>
      <c r="V75" s="193"/>
      <c r="W75" s="195"/>
      <c r="X75" s="195"/>
      <c r="Y75" s="193"/>
      <c r="Z75" s="193"/>
      <c r="AA75" s="193"/>
      <c r="AB75" s="193"/>
      <c r="AC75" s="193"/>
      <c r="AD75" s="193"/>
      <c r="AE75" s="195"/>
      <c r="AF75" s="195"/>
      <c r="AG75" s="193"/>
      <c r="AH75" s="193"/>
      <c r="AI75" s="193"/>
      <c r="AJ75" s="193"/>
      <c r="AK75" s="195"/>
      <c r="AL75" s="193"/>
      <c r="AM75" s="195"/>
    </row>
    <row r="76" spans="1:39" ht="15.75">
      <c r="A76" s="195"/>
      <c r="B76" s="195"/>
      <c r="C76" s="195"/>
      <c r="D76" s="193"/>
      <c r="E76" s="195"/>
      <c r="F76" s="195"/>
      <c r="G76" s="193"/>
      <c r="H76" s="193"/>
      <c r="I76" s="193"/>
      <c r="J76" s="193"/>
      <c r="K76" s="193"/>
      <c r="L76" s="195"/>
      <c r="M76" s="195"/>
      <c r="N76" s="193"/>
      <c r="O76" s="193"/>
      <c r="P76" s="193"/>
      <c r="Q76" s="193"/>
      <c r="R76" s="193"/>
      <c r="S76" s="195"/>
      <c r="T76" s="195"/>
      <c r="U76" s="195"/>
      <c r="V76" s="193"/>
      <c r="W76" s="195"/>
      <c r="X76" s="195"/>
      <c r="Y76" s="193"/>
      <c r="Z76" s="193"/>
      <c r="AA76" s="193"/>
      <c r="AB76" s="193"/>
      <c r="AC76" s="193"/>
      <c r="AD76" s="193"/>
      <c r="AE76" s="195"/>
      <c r="AF76" s="195"/>
      <c r="AG76" s="193"/>
      <c r="AH76" s="193"/>
      <c r="AI76" s="193"/>
      <c r="AJ76" s="193"/>
      <c r="AK76" s="195"/>
      <c r="AL76" s="193"/>
      <c r="AM76" s="195"/>
    </row>
    <row r="77" spans="1:39" ht="53.25" customHeight="1">
      <c r="A77" s="198" t="s">
        <v>227</v>
      </c>
      <c r="B77" s="198" t="s">
        <v>226</v>
      </c>
      <c r="C77" s="198" t="s">
        <v>546</v>
      </c>
      <c r="D77" s="186" t="s">
        <v>80</v>
      </c>
      <c r="E77" s="198" t="s">
        <v>81</v>
      </c>
      <c r="F77" s="198" t="s">
        <v>20</v>
      </c>
      <c r="G77" s="199">
        <f>SUM(H77:K77)</f>
        <v>378886.3</v>
      </c>
      <c r="H77" s="199">
        <v>80000</v>
      </c>
      <c r="I77" s="199">
        <v>60000</v>
      </c>
      <c r="J77" s="199">
        <f>P77</f>
        <v>88886.3</v>
      </c>
      <c r="K77" s="199">
        <v>150000</v>
      </c>
      <c r="L77" s="188" t="s">
        <v>467</v>
      </c>
      <c r="M77" s="205" t="s">
        <v>228</v>
      </c>
      <c r="N77" s="191">
        <f>H77</f>
        <v>80000</v>
      </c>
      <c r="O77" s="191">
        <f>I77</f>
        <v>60000</v>
      </c>
      <c r="P77" s="191">
        <v>88886.3</v>
      </c>
      <c r="Q77" s="191">
        <v>150000</v>
      </c>
      <c r="R77" s="209">
        <v>4</v>
      </c>
      <c r="S77" s="198" t="s">
        <v>227</v>
      </c>
      <c r="T77" s="198" t="s">
        <v>226</v>
      </c>
      <c r="U77" s="198" t="s">
        <v>546</v>
      </c>
      <c r="V77" s="186" t="s">
        <v>540</v>
      </c>
      <c r="W77" s="198" t="s">
        <v>81</v>
      </c>
      <c r="X77" s="198" t="s">
        <v>20</v>
      </c>
      <c r="Y77" s="199">
        <f>SUM(Z77:AD77)</f>
        <v>578886.3</v>
      </c>
      <c r="Z77" s="199">
        <v>80000</v>
      </c>
      <c r="AA77" s="199">
        <v>60000</v>
      </c>
      <c r="AB77" s="199">
        <f>AI77</f>
        <v>88886.3</v>
      </c>
      <c r="AC77" s="199">
        <v>150000</v>
      </c>
      <c r="AD77" s="199">
        <v>200000</v>
      </c>
      <c r="AE77" s="188" t="s">
        <v>584</v>
      </c>
      <c r="AF77" s="205" t="s">
        <v>228</v>
      </c>
      <c r="AG77" s="191">
        <f>Z77</f>
        <v>80000</v>
      </c>
      <c r="AH77" s="191">
        <f>AA77</f>
        <v>60000</v>
      </c>
      <c r="AI77" s="191">
        <v>88886.3</v>
      </c>
      <c r="AJ77" s="191">
        <v>150000</v>
      </c>
      <c r="AK77" s="191">
        <v>200000</v>
      </c>
      <c r="AL77" s="209">
        <v>4</v>
      </c>
      <c r="AM77" s="206" t="s">
        <v>229</v>
      </c>
    </row>
    <row r="78" spans="1:39" ht="102.75" customHeight="1">
      <c r="A78" s="198"/>
      <c r="B78" s="198"/>
      <c r="C78" s="198"/>
      <c r="D78" s="186"/>
      <c r="E78" s="198"/>
      <c r="F78" s="198"/>
      <c r="G78" s="199"/>
      <c r="H78" s="199"/>
      <c r="I78" s="199"/>
      <c r="J78" s="199"/>
      <c r="K78" s="199"/>
      <c r="L78" s="188"/>
      <c r="M78" s="190" t="s">
        <v>230</v>
      </c>
      <c r="N78" s="197">
        <v>1140</v>
      </c>
      <c r="O78" s="197">
        <v>855</v>
      </c>
      <c r="P78" s="197">
        <v>1951</v>
      </c>
      <c r="Q78" s="208">
        <v>1000</v>
      </c>
      <c r="R78" s="209"/>
      <c r="S78" s="198"/>
      <c r="T78" s="198"/>
      <c r="U78" s="198"/>
      <c r="V78" s="186"/>
      <c r="W78" s="198"/>
      <c r="X78" s="198"/>
      <c r="Y78" s="199"/>
      <c r="Z78" s="199"/>
      <c r="AA78" s="199"/>
      <c r="AB78" s="199"/>
      <c r="AC78" s="199"/>
      <c r="AD78" s="199"/>
      <c r="AE78" s="188"/>
      <c r="AF78" s="190" t="s">
        <v>568</v>
      </c>
      <c r="AG78" s="197">
        <v>1140</v>
      </c>
      <c r="AH78" s="197">
        <v>855</v>
      </c>
      <c r="AI78" s="197">
        <v>1951</v>
      </c>
      <c r="AJ78" s="208">
        <v>1000</v>
      </c>
      <c r="AK78" s="197">
        <v>1200</v>
      </c>
      <c r="AL78" s="209"/>
      <c r="AM78" s="206"/>
    </row>
    <row r="79" spans="1:39" ht="151.5" customHeight="1">
      <c r="A79" s="198"/>
      <c r="B79" s="198"/>
      <c r="C79" s="198"/>
      <c r="D79" s="186"/>
      <c r="E79" s="198"/>
      <c r="F79" s="198"/>
      <c r="G79" s="199"/>
      <c r="H79" s="199"/>
      <c r="I79" s="199"/>
      <c r="J79" s="199"/>
      <c r="K79" s="199"/>
      <c r="L79" s="188"/>
      <c r="M79" s="226" t="s">
        <v>231</v>
      </c>
      <c r="N79" s="191">
        <f>N77/N78</f>
        <v>70.17543859649123</v>
      </c>
      <c r="O79" s="191">
        <f>O77/O78</f>
        <v>70.17543859649123</v>
      </c>
      <c r="P79" s="191">
        <f>P77/P78</f>
        <v>45.55935417734495</v>
      </c>
      <c r="Q79" s="191">
        <f>Q77/Q78</f>
        <v>150</v>
      </c>
      <c r="R79" s="209"/>
      <c r="S79" s="198"/>
      <c r="T79" s="198"/>
      <c r="U79" s="198"/>
      <c r="V79" s="186"/>
      <c r="W79" s="198"/>
      <c r="X79" s="198"/>
      <c r="Y79" s="199"/>
      <c r="Z79" s="199"/>
      <c r="AA79" s="199"/>
      <c r="AB79" s="199"/>
      <c r="AC79" s="199"/>
      <c r="AD79" s="199"/>
      <c r="AE79" s="188"/>
      <c r="AF79" s="226" t="s">
        <v>231</v>
      </c>
      <c r="AG79" s="191">
        <f>AG77/AG78</f>
        <v>70.17543859649123</v>
      </c>
      <c r="AH79" s="191">
        <f>AH77/AH78</f>
        <v>70.17543859649123</v>
      </c>
      <c r="AI79" s="191">
        <f>AI77/AI78</f>
        <v>45.55935417734495</v>
      </c>
      <c r="AJ79" s="191">
        <f>AJ77/AJ78</f>
        <v>150</v>
      </c>
      <c r="AK79" s="191">
        <v>166.66</v>
      </c>
      <c r="AL79" s="209"/>
      <c r="AM79" s="206"/>
    </row>
    <row r="80" spans="1:39" ht="129.75" customHeight="1">
      <c r="A80" s="198"/>
      <c r="B80" s="198"/>
      <c r="C80" s="198"/>
      <c r="D80" s="186"/>
      <c r="E80" s="198"/>
      <c r="F80" s="198"/>
      <c r="G80" s="199"/>
      <c r="H80" s="199"/>
      <c r="I80" s="199"/>
      <c r="J80" s="199"/>
      <c r="K80" s="199"/>
      <c r="L80" s="188"/>
      <c r="M80" s="205" t="s">
        <v>232</v>
      </c>
      <c r="N80" s="192">
        <v>100</v>
      </c>
      <c r="O80" s="192">
        <v>100</v>
      </c>
      <c r="P80" s="192">
        <v>100</v>
      </c>
      <c r="Q80" s="192">
        <v>100</v>
      </c>
      <c r="R80" s="209"/>
      <c r="S80" s="198"/>
      <c r="T80" s="198"/>
      <c r="U80" s="198"/>
      <c r="V80" s="186"/>
      <c r="W80" s="198"/>
      <c r="X80" s="198"/>
      <c r="Y80" s="199"/>
      <c r="Z80" s="199"/>
      <c r="AA80" s="199"/>
      <c r="AB80" s="199"/>
      <c r="AC80" s="199"/>
      <c r="AD80" s="199"/>
      <c r="AE80" s="188"/>
      <c r="AF80" s="205" t="s">
        <v>232</v>
      </c>
      <c r="AG80" s="192">
        <v>100</v>
      </c>
      <c r="AH80" s="192">
        <v>100</v>
      </c>
      <c r="AI80" s="192">
        <v>100</v>
      </c>
      <c r="AJ80" s="192">
        <v>100</v>
      </c>
      <c r="AK80" s="192">
        <v>100</v>
      </c>
      <c r="AL80" s="209"/>
      <c r="AM80" s="206"/>
    </row>
    <row r="81" spans="1:39" ht="67.5" customHeight="1">
      <c r="A81" s="186"/>
      <c r="B81" s="186"/>
      <c r="C81" s="187" t="s">
        <v>233</v>
      </c>
      <c r="D81" s="186" t="s">
        <v>294</v>
      </c>
      <c r="E81" s="186" t="s">
        <v>81</v>
      </c>
      <c r="F81" s="186" t="s">
        <v>20</v>
      </c>
      <c r="G81" s="199">
        <f>SUM(H81:K81)</f>
        <v>57000</v>
      </c>
      <c r="H81" s="199">
        <v>16000</v>
      </c>
      <c r="I81" s="199">
        <v>19000</v>
      </c>
      <c r="J81" s="199">
        <v>22000</v>
      </c>
      <c r="K81" s="199"/>
      <c r="L81" s="188" t="s">
        <v>514</v>
      </c>
      <c r="M81" s="205" t="s">
        <v>659</v>
      </c>
      <c r="N81" s="191">
        <f>H81</f>
        <v>16000</v>
      </c>
      <c r="O81" s="191">
        <f>I81</f>
        <v>19000</v>
      </c>
      <c r="P81" s="191">
        <v>22000</v>
      </c>
      <c r="Q81" s="192"/>
      <c r="R81" s="209"/>
      <c r="S81" s="186"/>
      <c r="T81" s="186"/>
      <c r="U81" s="187" t="s">
        <v>233</v>
      </c>
      <c r="V81" s="186" t="s">
        <v>294</v>
      </c>
      <c r="W81" s="186" t="s">
        <v>81</v>
      </c>
      <c r="X81" s="186" t="s">
        <v>20</v>
      </c>
      <c r="Y81" s="199">
        <f>SUM(Z81:AC81)</f>
        <v>57000</v>
      </c>
      <c r="Z81" s="199">
        <v>16000</v>
      </c>
      <c r="AA81" s="199">
        <v>19000</v>
      </c>
      <c r="AB81" s="199">
        <v>22000</v>
      </c>
      <c r="AC81" s="199"/>
      <c r="AD81" s="199"/>
      <c r="AE81" s="188" t="s">
        <v>585</v>
      </c>
      <c r="AF81" s="205" t="s">
        <v>660</v>
      </c>
      <c r="AG81" s="191">
        <f>Z81</f>
        <v>16000</v>
      </c>
      <c r="AH81" s="191">
        <f>AA81</f>
        <v>19000</v>
      </c>
      <c r="AI81" s="191">
        <v>22000</v>
      </c>
      <c r="AJ81" s="192"/>
      <c r="AK81" s="227"/>
      <c r="AL81" s="209"/>
      <c r="AM81" s="224"/>
    </row>
    <row r="82" spans="1:39" ht="107.25" customHeight="1">
      <c r="A82" s="186"/>
      <c r="B82" s="186"/>
      <c r="C82" s="187"/>
      <c r="D82" s="186"/>
      <c r="E82" s="186"/>
      <c r="F82" s="186"/>
      <c r="G82" s="199"/>
      <c r="H82" s="199"/>
      <c r="I82" s="199"/>
      <c r="J82" s="199"/>
      <c r="K82" s="199"/>
      <c r="L82" s="188"/>
      <c r="M82" s="205" t="s">
        <v>676</v>
      </c>
      <c r="N82" s="197">
        <v>1980</v>
      </c>
      <c r="O82" s="197">
        <v>2435</v>
      </c>
      <c r="P82" s="197">
        <v>3254</v>
      </c>
      <c r="Q82" s="197"/>
      <c r="R82" s="209"/>
      <c r="S82" s="186"/>
      <c r="T82" s="186"/>
      <c r="U82" s="187"/>
      <c r="V82" s="186"/>
      <c r="W82" s="186"/>
      <c r="X82" s="186"/>
      <c r="Y82" s="199"/>
      <c r="Z82" s="199"/>
      <c r="AA82" s="199"/>
      <c r="AB82" s="199"/>
      <c r="AC82" s="199"/>
      <c r="AD82" s="199"/>
      <c r="AE82" s="188"/>
      <c r="AF82" s="205" t="s">
        <v>677</v>
      </c>
      <c r="AG82" s="197">
        <v>1980</v>
      </c>
      <c r="AH82" s="197">
        <v>2435</v>
      </c>
      <c r="AI82" s="197">
        <v>3254</v>
      </c>
      <c r="AJ82" s="197"/>
      <c r="AK82" s="228"/>
      <c r="AL82" s="209"/>
      <c r="AM82" s="224"/>
    </row>
    <row r="83" spans="1:39" ht="99.75" customHeight="1">
      <c r="A83" s="186"/>
      <c r="B83" s="186"/>
      <c r="C83" s="187"/>
      <c r="D83" s="186"/>
      <c r="E83" s="186"/>
      <c r="F83" s="186"/>
      <c r="G83" s="199"/>
      <c r="H83" s="199"/>
      <c r="I83" s="199"/>
      <c r="J83" s="199"/>
      <c r="K83" s="199"/>
      <c r="L83" s="188"/>
      <c r="M83" s="205" t="s">
        <v>678</v>
      </c>
      <c r="N83" s="191">
        <f>N81/N82</f>
        <v>8.080808080808081</v>
      </c>
      <c r="O83" s="191">
        <f>O81/O82</f>
        <v>7.8028747433264884</v>
      </c>
      <c r="P83" s="191">
        <v>6.8</v>
      </c>
      <c r="Q83" s="191"/>
      <c r="R83" s="209"/>
      <c r="S83" s="186"/>
      <c r="T83" s="186"/>
      <c r="U83" s="187"/>
      <c r="V83" s="186"/>
      <c r="W83" s="186"/>
      <c r="X83" s="186"/>
      <c r="Y83" s="199"/>
      <c r="Z83" s="199"/>
      <c r="AA83" s="199"/>
      <c r="AB83" s="199"/>
      <c r="AC83" s="199"/>
      <c r="AD83" s="199"/>
      <c r="AE83" s="188"/>
      <c r="AF83" s="205" t="s">
        <v>678</v>
      </c>
      <c r="AG83" s="191">
        <f>AG81/AG82</f>
        <v>8.080808080808081</v>
      </c>
      <c r="AH83" s="191">
        <f>AH81/AH82</f>
        <v>7.8028747433264884</v>
      </c>
      <c r="AI83" s="191">
        <v>6.8</v>
      </c>
      <c r="AJ83" s="191"/>
      <c r="AK83" s="205"/>
      <c r="AL83" s="209"/>
      <c r="AM83" s="224"/>
    </row>
    <row r="84" spans="1:39" ht="116.25" customHeight="1">
      <c r="A84" s="186"/>
      <c r="B84" s="186"/>
      <c r="C84" s="187"/>
      <c r="D84" s="186"/>
      <c r="E84" s="186"/>
      <c r="F84" s="186"/>
      <c r="G84" s="199"/>
      <c r="H84" s="199"/>
      <c r="I84" s="199"/>
      <c r="J84" s="199"/>
      <c r="K84" s="199"/>
      <c r="L84" s="188"/>
      <c r="M84" s="205" t="s">
        <v>650</v>
      </c>
      <c r="N84" s="192">
        <v>100</v>
      </c>
      <c r="O84" s="192">
        <v>100</v>
      </c>
      <c r="P84" s="192">
        <v>100</v>
      </c>
      <c r="Q84" s="191"/>
      <c r="R84" s="209"/>
      <c r="S84" s="186"/>
      <c r="T84" s="186"/>
      <c r="U84" s="187"/>
      <c r="V84" s="186"/>
      <c r="W84" s="186"/>
      <c r="X84" s="186"/>
      <c r="Y84" s="199"/>
      <c r="Z84" s="199"/>
      <c r="AA84" s="199"/>
      <c r="AB84" s="199"/>
      <c r="AC84" s="199"/>
      <c r="AD84" s="199"/>
      <c r="AE84" s="188"/>
      <c r="AF84" s="205" t="s">
        <v>650</v>
      </c>
      <c r="AG84" s="192">
        <v>100</v>
      </c>
      <c r="AH84" s="192">
        <v>100</v>
      </c>
      <c r="AI84" s="192">
        <v>100</v>
      </c>
      <c r="AJ84" s="191"/>
      <c r="AK84" s="205"/>
      <c r="AL84" s="209"/>
      <c r="AM84" s="224"/>
    </row>
    <row r="85" spans="1:39" ht="13.5" customHeight="1">
      <c r="A85" s="195"/>
      <c r="B85" s="195"/>
      <c r="C85" s="195"/>
      <c r="D85" s="193"/>
      <c r="E85" s="195"/>
      <c r="F85" s="195"/>
      <c r="G85" s="193"/>
      <c r="H85" s="193"/>
      <c r="I85" s="193"/>
      <c r="J85" s="193"/>
      <c r="K85" s="193"/>
      <c r="L85" s="195"/>
      <c r="M85" s="195"/>
      <c r="N85" s="193"/>
      <c r="O85" s="193"/>
      <c r="P85" s="193"/>
      <c r="Q85" s="193"/>
      <c r="R85" s="193"/>
      <c r="S85" s="195"/>
      <c r="T85" s="195"/>
      <c r="U85" s="195"/>
      <c r="V85" s="193"/>
      <c r="W85" s="195"/>
      <c r="X85" s="195"/>
      <c r="Y85" s="193"/>
      <c r="Z85" s="193"/>
      <c r="AA85" s="193"/>
      <c r="AB85" s="193"/>
      <c r="AC85" s="193"/>
      <c r="AD85" s="193"/>
      <c r="AE85" s="195"/>
      <c r="AF85" s="195"/>
      <c r="AG85" s="193"/>
      <c r="AH85" s="193"/>
      <c r="AI85" s="193"/>
      <c r="AJ85" s="193"/>
      <c r="AK85" s="195"/>
      <c r="AL85" s="193"/>
      <c r="AM85" s="195"/>
    </row>
    <row r="86" spans="1:39" ht="108.75" customHeight="1">
      <c r="A86" s="229" t="s">
        <v>237</v>
      </c>
      <c r="B86" s="186" t="s">
        <v>235</v>
      </c>
      <c r="C86" s="187" t="s">
        <v>236</v>
      </c>
      <c r="D86" s="186" t="s">
        <v>294</v>
      </c>
      <c r="E86" s="186" t="s">
        <v>81</v>
      </c>
      <c r="F86" s="186" t="s">
        <v>20</v>
      </c>
      <c r="G86" s="199">
        <f>SUM(H86:K86)</f>
        <v>55000</v>
      </c>
      <c r="H86" s="199">
        <v>15000</v>
      </c>
      <c r="I86" s="199">
        <v>10000</v>
      </c>
      <c r="J86" s="199">
        <v>30000</v>
      </c>
      <c r="K86" s="199"/>
      <c r="L86" s="188" t="s">
        <v>515</v>
      </c>
      <c r="M86" s="205" t="s">
        <v>234</v>
      </c>
      <c r="N86" s="191">
        <f>H86</f>
        <v>15000</v>
      </c>
      <c r="O86" s="191">
        <f>I86</f>
        <v>10000</v>
      </c>
      <c r="P86" s="230">
        <v>30000</v>
      </c>
      <c r="Q86" s="193"/>
      <c r="R86" s="193"/>
      <c r="S86" s="186" t="s">
        <v>237</v>
      </c>
      <c r="T86" s="186" t="s">
        <v>235</v>
      </c>
      <c r="U86" s="187" t="s">
        <v>236</v>
      </c>
      <c r="V86" s="186" t="s">
        <v>294</v>
      </c>
      <c r="W86" s="186" t="s">
        <v>81</v>
      </c>
      <c r="X86" s="186" t="s">
        <v>20</v>
      </c>
      <c r="Y86" s="199">
        <f>SUM(Z86:AC86)</f>
        <v>55000</v>
      </c>
      <c r="Z86" s="199">
        <v>15000</v>
      </c>
      <c r="AA86" s="199">
        <v>10000</v>
      </c>
      <c r="AB86" s="199">
        <v>30000</v>
      </c>
      <c r="AC86" s="199"/>
      <c r="AD86" s="199"/>
      <c r="AE86" s="188" t="s">
        <v>586</v>
      </c>
      <c r="AF86" s="205" t="s">
        <v>559</v>
      </c>
      <c r="AG86" s="191">
        <f>Z86</f>
        <v>15000</v>
      </c>
      <c r="AH86" s="191">
        <f>AA86</f>
        <v>10000</v>
      </c>
      <c r="AI86" s="230">
        <v>30000</v>
      </c>
      <c r="AJ86" s="193"/>
      <c r="AK86" s="195"/>
      <c r="AL86" s="193"/>
      <c r="AM86" s="189"/>
    </row>
    <row r="87" spans="1:39" ht="123" customHeight="1">
      <c r="A87" s="231"/>
      <c r="B87" s="186"/>
      <c r="C87" s="187"/>
      <c r="D87" s="186"/>
      <c r="E87" s="186"/>
      <c r="F87" s="186"/>
      <c r="G87" s="199"/>
      <c r="H87" s="199"/>
      <c r="I87" s="199"/>
      <c r="J87" s="199"/>
      <c r="K87" s="199"/>
      <c r="L87" s="188"/>
      <c r="M87" s="190" t="s">
        <v>238</v>
      </c>
      <c r="N87" s="197">
        <v>135</v>
      </c>
      <c r="O87" s="197">
        <v>90</v>
      </c>
      <c r="P87" s="193">
        <v>1</v>
      </c>
      <c r="Q87" s="193"/>
      <c r="R87" s="193"/>
      <c r="S87" s="186"/>
      <c r="T87" s="186"/>
      <c r="U87" s="187"/>
      <c r="V87" s="186"/>
      <c r="W87" s="186"/>
      <c r="X87" s="186"/>
      <c r="Y87" s="199"/>
      <c r="Z87" s="199"/>
      <c r="AA87" s="199"/>
      <c r="AB87" s="199"/>
      <c r="AC87" s="199"/>
      <c r="AD87" s="199"/>
      <c r="AE87" s="188"/>
      <c r="AF87" s="190" t="s">
        <v>567</v>
      </c>
      <c r="AG87" s="197">
        <v>135</v>
      </c>
      <c r="AH87" s="197">
        <v>90</v>
      </c>
      <c r="AI87" s="193">
        <v>1</v>
      </c>
      <c r="AJ87" s="193"/>
      <c r="AK87" s="195"/>
      <c r="AL87" s="193"/>
      <c r="AM87" s="207"/>
    </row>
    <row r="88" spans="1:39" ht="129.75" customHeight="1">
      <c r="A88" s="231"/>
      <c r="B88" s="186"/>
      <c r="C88" s="187"/>
      <c r="D88" s="186"/>
      <c r="E88" s="186"/>
      <c r="F88" s="186"/>
      <c r="G88" s="199"/>
      <c r="H88" s="199"/>
      <c r="I88" s="199"/>
      <c r="J88" s="199"/>
      <c r="K88" s="199"/>
      <c r="L88" s="188"/>
      <c r="M88" s="190" t="s">
        <v>679</v>
      </c>
      <c r="N88" s="191">
        <f>N86/N87</f>
        <v>111.11111111111111</v>
      </c>
      <c r="O88" s="191">
        <f>O86/O87</f>
        <v>111.11111111111111</v>
      </c>
      <c r="P88" s="230">
        <v>30000</v>
      </c>
      <c r="Q88" s="193"/>
      <c r="R88" s="193"/>
      <c r="S88" s="186"/>
      <c r="T88" s="186"/>
      <c r="U88" s="187"/>
      <c r="V88" s="186"/>
      <c r="W88" s="186"/>
      <c r="X88" s="186"/>
      <c r="Y88" s="199"/>
      <c r="Z88" s="199"/>
      <c r="AA88" s="199"/>
      <c r="AB88" s="199"/>
      <c r="AC88" s="199"/>
      <c r="AD88" s="199"/>
      <c r="AE88" s="188"/>
      <c r="AF88" s="190" t="s">
        <v>679</v>
      </c>
      <c r="AG88" s="191">
        <f>AG86/AG87</f>
        <v>111.11111111111111</v>
      </c>
      <c r="AH88" s="191">
        <f>AH86/AH87</f>
        <v>111.11111111111111</v>
      </c>
      <c r="AI88" s="230">
        <v>30000</v>
      </c>
      <c r="AJ88" s="193"/>
      <c r="AK88" s="195"/>
      <c r="AL88" s="193"/>
      <c r="AM88" s="207"/>
    </row>
    <row r="89" spans="1:39" ht="117.75" customHeight="1">
      <c r="A89" s="231"/>
      <c r="B89" s="186"/>
      <c r="C89" s="187"/>
      <c r="D89" s="186"/>
      <c r="E89" s="186"/>
      <c r="F89" s="186"/>
      <c r="G89" s="199"/>
      <c r="H89" s="199"/>
      <c r="I89" s="199"/>
      <c r="J89" s="199"/>
      <c r="K89" s="199"/>
      <c r="L89" s="188"/>
      <c r="M89" s="190" t="s">
        <v>680</v>
      </c>
      <c r="N89" s="192">
        <v>100</v>
      </c>
      <c r="O89" s="192">
        <v>100</v>
      </c>
      <c r="P89" s="202">
        <v>100</v>
      </c>
      <c r="Q89" s="193"/>
      <c r="R89" s="193"/>
      <c r="S89" s="186"/>
      <c r="T89" s="186"/>
      <c r="U89" s="187"/>
      <c r="V89" s="186"/>
      <c r="W89" s="186"/>
      <c r="X89" s="186"/>
      <c r="Y89" s="199"/>
      <c r="Z89" s="199"/>
      <c r="AA89" s="199"/>
      <c r="AB89" s="199"/>
      <c r="AC89" s="199"/>
      <c r="AD89" s="199"/>
      <c r="AE89" s="188"/>
      <c r="AF89" s="190" t="s">
        <v>680</v>
      </c>
      <c r="AG89" s="192">
        <v>100</v>
      </c>
      <c r="AH89" s="192">
        <v>100</v>
      </c>
      <c r="AI89" s="202">
        <v>100</v>
      </c>
      <c r="AJ89" s="193"/>
      <c r="AK89" s="195"/>
      <c r="AL89" s="193"/>
      <c r="AM89" s="207"/>
    </row>
    <row r="90" spans="1:39" ht="105" customHeight="1">
      <c r="A90" s="231"/>
      <c r="B90" s="186"/>
      <c r="C90" s="187" t="s">
        <v>240</v>
      </c>
      <c r="D90" s="186" t="s">
        <v>294</v>
      </c>
      <c r="E90" s="186" t="s">
        <v>239</v>
      </c>
      <c r="F90" s="186" t="s">
        <v>20</v>
      </c>
      <c r="G90" s="199">
        <f>SUM(H90:K90)</f>
        <v>143402</v>
      </c>
      <c r="H90" s="199">
        <v>26028</v>
      </c>
      <c r="I90" s="199">
        <v>57474</v>
      </c>
      <c r="J90" s="199">
        <v>59900</v>
      </c>
      <c r="K90" s="199"/>
      <c r="L90" s="188" t="s">
        <v>516</v>
      </c>
      <c r="M90" s="205" t="s">
        <v>659</v>
      </c>
      <c r="N90" s="191">
        <f>H90</f>
        <v>26028</v>
      </c>
      <c r="O90" s="191">
        <f>I90</f>
        <v>57474</v>
      </c>
      <c r="P90" s="230">
        <v>59900</v>
      </c>
      <c r="Q90" s="193"/>
      <c r="R90" s="193"/>
      <c r="S90" s="189"/>
      <c r="T90" s="186"/>
      <c r="U90" s="187" t="s">
        <v>240</v>
      </c>
      <c r="V90" s="186" t="s">
        <v>294</v>
      </c>
      <c r="W90" s="186" t="s">
        <v>239</v>
      </c>
      <c r="X90" s="186" t="s">
        <v>20</v>
      </c>
      <c r="Y90" s="199">
        <f>SUM(Z90:AC90)</f>
        <v>143402</v>
      </c>
      <c r="Z90" s="199">
        <v>26028</v>
      </c>
      <c r="AA90" s="199">
        <v>57474</v>
      </c>
      <c r="AB90" s="199">
        <v>59900</v>
      </c>
      <c r="AC90" s="199"/>
      <c r="AD90" s="199"/>
      <c r="AE90" s="188" t="s">
        <v>587</v>
      </c>
      <c r="AF90" s="205" t="s">
        <v>659</v>
      </c>
      <c r="AG90" s="191">
        <f>Z90</f>
        <v>26028</v>
      </c>
      <c r="AH90" s="191">
        <f>AA90</f>
        <v>57474</v>
      </c>
      <c r="AI90" s="230">
        <v>59900</v>
      </c>
      <c r="AJ90" s="193"/>
      <c r="AK90" s="195"/>
      <c r="AL90" s="193"/>
      <c r="AM90" s="189"/>
    </row>
    <row r="91" spans="1:39" ht="60.75" customHeight="1">
      <c r="A91" s="231"/>
      <c r="B91" s="186"/>
      <c r="C91" s="187"/>
      <c r="D91" s="186"/>
      <c r="E91" s="186"/>
      <c r="F91" s="186"/>
      <c r="G91" s="199"/>
      <c r="H91" s="199"/>
      <c r="I91" s="199"/>
      <c r="J91" s="199"/>
      <c r="K91" s="199"/>
      <c r="L91" s="188"/>
      <c r="M91" s="190" t="s">
        <v>655</v>
      </c>
      <c r="N91" s="197">
        <v>2201</v>
      </c>
      <c r="O91" s="197">
        <v>1603</v>
      </c>
      <c r="P91" s="193">
        <v>118</v>
      </c>
      <c r="Q91" s="193"/>
      <c r="R91" s="193"/>
      <c r="S91" s="189"/>
      <c r="T91" s="186"/>
      <c r="U91" s="187"/>
      <c r="V91" s="186"/>
      <c r="W91" s="186"/>
      <c r="X91" s="186"/>
      <c r="Y91" s="199"/>
      <c r="Z91" s="199"/>
      <c r="AA91" s="199"/>
      <c r="AB91" s="199"/>
      <c r="AC91" s="199"/>
      <c r="AD91" s="199"/>
      <c r="AE91" s="188"/>
      <c r="AF91" s="190" t="s">
        <v>656</v>
      </c>
      <c r="AG91" s="197">
        <v>2201</v>
      </c>
      <c r="AH91" s="197">
        <v>1603</v>
      </c>
      <c r="AI91" s="193">
        <v>118</v>
      </c>
      <c r="AJ91" s="193"/>
      <c r="AK91" s="195"/>
      <c r="AL91" s="193"/>
      <c r="AM91" s="207"/>
    </row>
    <row r="92" spans="1:39" ht="83.25" customHeight="1">
      <c r="A92" s="231"/>
      <c r="B92" s="186"/>
      <c r="C92" s="187"/>
      <c r="D92" s="186"/>
      <c r="E92" s="186"/>
      <c r="F92" s="186"/>
      <c r="G92" s="199"/>
      <c r="H92" s="199"/>
      <c r="I92" s="199"/>
      <c r="J92" s="199"/>
      <c r="K92" s="199"/>
      <c r="L92" s="188"/>
      <c r="M92" s="190" t="s">
        <v>681</v>
      </c>
      <c r="N92" s="191">
        <f>N90/N91</f>
        <v>11.825533848250796</v>
      </c>
      <c r="O92" s="191">
        <f>O90/O91</f>
        <v>35.85402370555209</v>
      </c>
      <c r="P92" s="193">
        <v>507.6</v>
      </c>
      <c r="Q92" s="193"/>
      <c r="R92" s="193"/>
      <c r="S92" s="189"/>
      <c r="T92" s="186"/>
      <c r="U92" s="187"/>
      <c r="V92" s="186"/>
      <c r="W92" s="186"/>
      <c r="X92" s="186"/>
      <c r="Y92" s="199"/>
      <c r="Z92" s="199"/>
      <c r="AA92" s="199"/>
      <c r="AB92" s="199"/>
      <c r="AC92" s="199"/>
      <c r="AD92" s="199"/>
      <c r="AE92" s="188"/>
      <c r="AF92" s="190" t="s">
        <v>681</v>
      </c>
      <c r="AG92" s="191">
        <f>AG90/AG91</f>
        <v>11.825533848250796</v>
      </c>
      <c r="AH92" s="191">
        <f>AH90/AH91</f>
        <v>35.85402370555209</v>
      </c>
      <c r="AI92" s="193">
        <v>507.6</v>
      </c>
      <c r="AJ92" s="193"/>
      <c r="AK92" s="195"/>
      <c r="AL92" s="193"/>
      <c r="AM92" s="207"/>
    </row>
    <row r="93" spans="1:39" ht="105" customHeight="1">
      <c r="A93" s="232"/>
      <c r="B93" s="186"/>
      <c r="C93" s="187"/>
      <c r="D93" s="186"/>
      <c r="E93" s="186"/>
      <c r="F93" s="186"/>
      <c r="G93" s="199"/>
      <c r="H93" s="199"/>
      <c r="I93" s="199"/>
      <c r="J93" s="199"/>
      <c r="K93" s="199"/>
      <c r="L93" s="188"/>
      <c r="M93" s="190" t="s">
        <v>682</v>
      </c>
      <c r="N93" s="192">
        <v>100</v>
      </c>
      <c r="O93" s="192">
        <v>100</v>
      </c>
      <c r="P93" s="202">
        <v>100</v>
      </c>
      <c r="Q93" s="193"/>
      <c r="R93" s="193"/>
      <c r="S93" s="189"/>
      <c r="T93" s="186"/>
      <c r="U93" s="187"/>
      <c r="V93" s="186"/>
      <c r="W93" s="186"/>
      <c r="X93" s="186"/>
      <c r="Y93" s="199"/>
      <c r="Z93" s="199"/>
      <c r="AA93" s="199"/>
      <c r="AB93" s="199"/>
      <c r="AC93" s="199"/>
      <c r="AD93" s="199"/>
      <c r="AE93" s="188"/>
      <c r="AF93" s="190" t="s">
        <v>682</v>
      </c>
      <c r="AG93" s="192">
        <v>100</v>
      </c>
      <c r="AH93" s="192">
        <v>100</v>
      </c>
      <c r="AI93" s="202">
        <v>100</v>
      </c>
      <c r="AJ93" s="193"/>
      <c r="AK93" s="195"/>
      <c r="AL93" s="193"/>
      <c r="AM93" s="207"/>
    </row>
    <row r="94" spans="1:39" ht="15.75">
      <c r="A94" s="195"/>
      <c r="B94" s="195"/>
      <c r="C94" s="195"/>
      <c r="D94" s="193"/>
      <c r="E94" s="195"/>
      <c r="F94" s="195"/>
      <c r="G94" s="193"/>
      <c r="H94" s="193"/>
      <c r="I94" s="193"/>
      <c r="J94" s="193"/>
      <c r="K94" s="193"/>
      <c r="L94" s="195"/>
      <c r="M94" s="195"/>
      <c r="N94" s="193"/>
      <c r="O94" s="193"/>
      <c r="P94" s="193"/>
      <c r="Q94" s="193"/>
      <c r="R94" s="193"/>
      <c r="S94" s="195"/>
      <c r="T94" s="195"/>
      <c r="U94" s="195"/>
      <c r="V94" s="193"/>
      <c r="W94" s="195"/>
      <c r="X94" s="195"/>
      <c r="Y94" s="193"/>
      <c r="Z94" s="193"/>
      <c r="AA94" s="193"/>
      <c r="AB94" s="193"/>
      <c r="AC94" s="193"/>
      <c r="AD94" s="193"/>
      <c r="AE94" s="195"/>
      <c r="AF94" s="195"/>
      <c r="AG94" s="193"/>
      <c r="AH94" s="193"/>
      <c r="AI94" s="193"/>
      <c r="AJ94" s="193"/>
      <c r="AK94" s="195"/>
      <c r="AL94" s="193"/>
      <c r="AM94" s="195"/>
    </row>
    <row r="95" spans="1:39" ht="13.5" customHeight="1">
      <c r="A95" s="195"/>
      <c r="B95" s="195"/>
      <c r="C95" s="195"/>
      <c r="D95" s="193"/>
      <c r="E95" s="195"/>
      <c r="F95" s="195"/>
      <c r="G95" s="193"/>
      <c r="H95" s="193"/>
      <c r="I95" s="193"/>
      <c r="J95" s="193"/>
      <c r="K95" s="193"/>
      <c r="L95" s="195"/>
      <c r="M95" s="195"/>
      <c r="N95" s="193"/>
      <c r="O95" s="193"/>
      <c r="P95" s="193"/>
      <c r="Q95" s="193"/>
      <c r="R95" s="193"/>
      <c r="S95" s="195"/>
      <c r="T95" s="195"/>
      <c r="U95" s="195"/>
      <c r="V95" s="193"/>
      <c r="W95" s="195"/>
      <c r="X95" s="195"/>
      <c r="Y95" s="193"/>
      <c r="Z95" s="193"/>
      <c r="AA95" s="193"/>
      <c r="AB95" s="193"/>
      <c r="AC95" s="193"/>
      <c r="AD95" s="193"/>
      <c r="AE95" s="195"/>
      <c r="AF95" s="195"/>
      <c r="AG95" s="193"/>
      <c r="AH95" s="193"/>
      <c r="AI95" s="193"/>
      <c r="AJ95" s="193"/>
      <c r="AK95" s="195"/>
      <c r="AL95" s="193"/>
      <c r="AM95" s="195"/>
    </row>
    <row r="96" spans="1:39" ht="39.75" customHeight="1">
      <c r="A96" s="198" t="s">
        <v>243</v>
      </c>
      <c r="B96" s="198" t="s">
        <v>241</v>
      </c>
      <c r="C96" s="198" t="s">
        <v>242</v>
      </c>
      <c r="D96" s="186" t="s">
        <v>18</v>
      </c>
      <c r="E96" s="198" t="s">
        <v>19</v>
      </c>
      <c r="F96" s="198" t="s">
        <v>20</v>
      </c>
      <c r="G96" s="199">
        <f>SUM(H96:K96)</f>
        <v>52000</v>
      </c>
      <c r="H96" s="199">
        <v>18000</v>
      </c>
      <c r="I96" s="199">
        <v>10000</v>
      </c>
      <c r="J96" s="199">
        <v>10000</v>
      </c>
      <c r="K96" s="199">
        <v>14000</v>
      </c>
      <c r="L96" s="188" t="s">
        <v>517</v>
      </c>
      <c r="M96" s="205" t="s">
        <v>634</v>
      </c>
      <c r="N96" s="191">
        <f>H96</f>
        <v>18000</v>
      </c>
      <c r="O96" s="191">
        <f>I96</f>
        <v>10000</v>
      </c>
      <c r="P96" s="191">
        <f>J96</f>
        <v>10000</v>
      </c>
      <c r="Q96" s="191">
        <v>14000</v>
      </c>
      <c r="R96" s="209">
        <v>1</v>
      </c>
      <c r="S96" s="198" t="s">
        <v>243</v>
      </c>
      <c r="T96" s="198" t="s">
        <v>241</v>
      </c>
      <c r="U96" s="198" t="s">
        <v>242</v>
      </c>
      <c r="V96" s="186" t="s">
        <v>578</v>
      </c>
      <c r="W96" s="198" t="s">
        <v>19</v>
      </c>
      <c r="X96" s="198" t="s">
        <v>20</v>
      </c>
      <c r="Y96" s="199">
        <f>SUM(Z96:AD96)</f>
        <v>72000</v>
      </c>
      <c r="Z96" s="199">
        <v>18000</v>
      </c>
      <c r="AA96" s="199">
        <v>10000</v>
      </c>
      <c r="AB96" s="199">
        <v>10000</v>
      </c>
      <c r="AC96" s="199">
        <v>14000</v>
      </c>
      <c r="AD96" s="199">
        <v>20000</v>
      </c>
      <c r="AE96" s="188" t="s">
        <v>588</v>
      </c>
      <c r="AF96" s="205" t="s">
        <v>635</v>
      </c>
      <c r="AG96" s="191">
        <f>Z96</f>
        <v>18000</v>
      </c>
      <c r="AH96" s="191">
        <f>AA96</f>
        <v>10000</v>
      </c>
      <c r="AI96" s="191">
        <f>AB96</f>
        <v>10000</v>
      </c>
      <c r="AJ96" s="191">
        <v>14000</v>
      </c>
      <c r="AK96" s="191">
        <v>20000</v>
      </c>
      <c r="AL96" s="209">
        <v>1</v>
      </c>
      <c r="AM96" s="206" t="s">
        <v>244</v>
      </c>
    </row>
    <row r="97" spans="1:39" ht="240" customHeight="1">
      <c r="A97" s="198"/>
      <c r="B97" s="198"/>
      <c r="C97" s="198"/>
      <c r="D97" s="186"/>
      <c r="E97" s="198"/>
      <c r="F97" s="198"/>
      <c r="G97" s="199"/>
      <c r="H97" s="199"/>
      <c r="I97" s="199"/>
      <c r="J97" s="199"/>
      <c r="K97" s="199"/>
      <c r="L97" s="188"/>
      <c r="M97" s="205" t="s">
        <v>673</v>
      </c>
      <c r="N97" s="197">
        <v>5</v>
      </c>
      <c r="O97" s="197">
        <v>3</v>
      </c>
      <c r="P97" s="193">
        <v>4</v>
      </c>
      <c r="Q97" s="193">
        <v>4</v>
      </c>
      <c r="R97" s="209"/>
      <c r="S97" s="198"/>
      <c r="T97" s="198"/>
      <c r="U97" s="198"/>
      <c r="V97" s="186"/>
      <c r="W97" s="198"/>
      <c r="X97" s="198"/>
      <c r="Y97" s="199"/>
      <c r="Z97" s="199"/>
      <c r="AA97" s="199"/>
      <c r="AB97" s="199"/>
      <c r="AC97" s="199"/>
      <c r="AD97" s="199"/>
      <c r="AE97" s="188"/>
      <c r="AF97" s="205" t="s">
        <v>673</v>
      </c>
      <c r="AG97" s="197">
        <v>5</v>
      </c>
      <c r="AH97" s="197">
        <v>3</v>
      </c>
      <c r="AI97" s="193">
        <v>4</v>
      </c>
      <c r="AJ97" s="193">
        <v>4</v>
      </c>
      <c r="AK97" s="197">
        <v>5</v>
      </c>
      <c r="AL97" s="209"/>
      <c r="AM97" s="206"/>
    </row>
    <row r="98" spans="1:39" ht="56.25" customHeight="1">
      <c r="A98" s="198"/>
      <c r="B98" s="198"/>
      <c r="C98" s="198"/>
      <c r="D98" s="186"/>
      <c r="E98" s="198"/>
      <c r="F98" s="198"/>
      <c r="G98" s="199"/>
      <c r="H98" s="199"/>
      <c r="I98" s="199"/>
      <c r="J98" s="199"/>
      <c r="K98" s="199"/>
      <c r="L98" s="188"/>
      <c r="M98" s="233" t="s">
        <v>194</v>
      </c>
      <c r="N98" s="219" t="s">
        <v>245</v>
      </c>
      <c r="O98" s="219" t="s">
        <v>246</v>
      </c>
      <c r="P98" s="213">
        <v>200000</v>
      </c>
      <c r="Q98" s="213">
        <v>300000</v>
      </c>
      <c r="R98" s="209"/>
      <c r="S98" s="198"/>
      <c r="T98" s="198"/>
      <c r="U98" s="198"/>
      <c r="V98" s="186"/>
      <c r="W98" s="198"/>
      <c r="X98" s="198"/>
      <c r="Y98" s="199"/>
      <c r="Z98" s="199"/>
      <c r="AA98" s="199"/>
      <c r="AB98" s="199"/>
      <c r="AC98" s="199"/>
      <c r="AD98" s="199"/>
      <c r="AE98" s="188"/>
      <c r="AF98" s="233" t="s">
        <v>194</v>
      </c>
      <c r="AG98" s="219" t="s">
        <v>245</v>
      </c>
      <c r="AH98" s="219" t="s">
        <v>246</v>
      </c>
      <c r="AI98" s="213">
        <v>200000</v>
      </c>
      <c r="AJ98" s="213">
        <v>300000</v>
      </c>
      <c r="AK98" s="213">
        <v>400000</v>
      </c>
      <c r="AL98" s="209"/>
      <c r="AM98" s="206"/>
    </row>
    <row r="99" spans="1:39" ht="180.75" customHeight="1">
      <c r="A99" s="198"/>
      <c r="B99" s="198"/>
      <c r="C99" s="198"/>
      <c r="D99" s="186"/>
      <c r="E99" s="198"/>
      <c r="F99" s="198"/>
      <c r="G99" s="199"/>
      <c r="H99" s="199"/>
      <c r="I99" s="199"/>
      <c r="J99" s="199"/>
      <c r="K99" s="199"/>
      <c r="L99" s="188"/>
      <c r="M99" s="205" t="s">
        <v>683</v>
      </c>
      <c r="N99" s="191">
        <f>N96/N97</f>
        <v>3600</v>
      </c>
      <c r="O99" s="191">
        <f>O96/O97</f>
        <v>3333.3333333333335</v>
      </c>
      <c r="P99" s="191">
        <f>P96/P97</f>
        <v>2500</v>
      </c>
      <c r="Q99" s="191">
        <f>Q96/Q97</f>
        <v>3500</v>
      </c>
      <c r="R99" s="209"/>
      <c r="S99" s="198"/>
      <c r="T99" s="198"/>
      <c r="U99" s="198"/>
      <c r="V99" s="186"/>
      <c r="W99" s="198"/>
      <c r="X99" s="198"/>
      <c r="Y99" s="199"/>
      <c r="Z99" s="199"/>
      <c r="AA99" s="199"/>
      <c r="AB99" s="199"/>
      <c r="AC99" s="199"/>
      <c r="AD99" s="199"/>
      <c r="AE99" s="188"/>
      <c r="AF99" s="205" t="s">
        <v>683</v>
      </c>
      <c r="AG99" s="191">
        <f>AG96/AG97</f>
        <v>3600</v>
      </c>
      <c r="AH99" s="191">
        <f>AH96/AH97</f>
        <v>3333.3333333333335</v>
      </c>
      <c r="AI99" s="191">
        <f>AI96/AI97</f>
        <v>2500</v>
      </c>
      <c r="AJ99" s="191">
        <f>AJ96/AJ97</f>
        <v>3500</v>
      </c>
      <c r="AK99" s="191">
        <v>4000</v>
      </c>
      <c r="AL99" s="209"/>
      <c r="AM99" s="206"/>
    </row>
    <row r="100" spans="1:39" ht="408.75" customHeight="1">
      <c r="A100" s="198"/>
      <c r="B100" s="198"/>
      <c r="C100" s="198"/>
      <c r="D100" s="186"/>
      <c r="E100" s="198"/>
      <c r="F100" s="198"/>
      <c r="G100" s="199"/>
      <c r="H100" s="199"/>
      <c r="I100" s="199"/>
      <c r="J100" s="199"/>
      <c r="K100" s="199"/>
      <c r="L100" s="188"/>
      <c r="M100" s="205" t="s">
        <v>654</v>
      </c>
      <c r="N100" s="192">
        <v>100</v>
      </c>
      <c r="O100" s="192">
        <v>100</v>
      </c>
      <c r="P100" s="234">
        <v>100</v>
      </c>
      <c r="Q100" s="235">
        <v>100</v>
      </c>
      <c r="R100" s="209"/>
      <c r="S100" s="198"/>
      <c r="T100" s="198"/>
      <c r="U100" s="198"/>
      <c r="V100" s="186"/>
      <c r="W100" s="198"/>
      <c r="X100" s="198"/>
      <c r="Y100" s="199"/>
      <c r="Z100" s="199"/>
      <c r="AA100" s="199"/>
      <c r="AB100" s="199"/>
      <c r="AC100" s="199"/>
      <c r="AD100" s="199"/>
      <c r="AE100" s="188"/>
      <c r="AF100" s="205" t="s">
        <v>654</v>
      </c>
      <c r="AG100" s="192">
        <v>100</v>
      </c>
      <c r="AH100" s="192">
        <v>100</v>
      </c>
      <c r="AI100" s="236">
        <v>100</v>
      </c>
      <c r="AJ100" s="237">
        <v>100</v>
      </c>
      <c r="AK100" s="192">
        <v>100</v>
      </c>
      <c r="AL100" s="209"/>
      <c r="AM100" s="206"/>
    </row>
    <row r="101" spans="1:39" ht="0.75" customHeight="1">
      <c r="A101" s="195"/>
      <c r="B101" s="190"/>
      <c r="C101" s="190"/>
      <c r="D101" s="208"/>
      <c r="E101" s="190"/>
      <c r="F101" s="190"/>
      <c r="G101" s="191"/>
      <c r="H101" s="191"/>
      <c r="I101" s="191"/>
      <c r="J101" s="191"/>
      <c r="K101" s="191"/>
      <c r="L101" s="205"/>
      <c r="M101" s="205"/>
      <c r="N101" s="191"/>
      <c r="O101" s="191"/>
      <c r="P101" s="234"/>
      <c r="Q101" s="235"/>
      <c r="R101" s="197"/>
      <c r="S101" s="195"/>
      <c r="T101" s="190"/>
      <c r="U101" s="190"/>
      <c r="V101" s="208"/>
      <c r="W101" s="190"/>
      <c r="X101" s="190"/>
      <c r="Y101" s="191"/>
      <c r="Z101" s="191"/>
      <c r="AA101" s="191"/>
      <c r="AB101" s="191"/>
      <c r="AC101" s="191"/>
      <c r="AD101" s="191"/>
      <c r="AE101" s="205"/>
      <c r="AF101" s="205"/>
      <c r="AG101" s="191"/>
      <c r="AH101" s="191"/>
      <c r="AI101" s="236"/>
      <c r="AJ101" s="237"/>
      <c r="AK101" s="205"/>
      <c r="AL101" s="197"/>
      <c r="AM101" s="238"/>
    </row>
    <row r="102" spans="1:39" ht="38.25" customHeight="1">
      <c r="A102" s="189"/>
      <c r="B102" s="189"/>
      <c r="C102" s="187" t="s">
        <v>248</v>
      </c>
      <c r="D102" s="186" t="s">
        <v>369</v>
      </c>
      <c r="E102" s="186" t="s">
        <v>137</v>
      </c>
      <c r="F102" s="186" t="s">
        <v>20</v>
      </c>
      <c r="G102" s="199">
        <f>SUM(H102:K102)</f>
        <v>18000</v>
      </c>
      <c r="H102" s="199">
        <v>9000</v>
      </c>
      <c r="I102" s="199">
        <v>9000</v>
      </c>
      <c r="J102" s="199"/>
      <c r="K102" s="199"/>
      <c r="L102" s="188" t="s">
        <v>518</v>
      </c>
      <c r="M102" s="205" t="s">
        <v>659</v>
      </c>
      <c r="N102" s="191">
        <f>H102</f>
        <v>9000</v>
      </c>
      <c r="O102" s="191">
        <f>I102</f>
        <v>9000</v>
      </c>
      <c r="P102" s="193"/>
      <c r="Q102" s="193"/>
      <c r="R102" s="193"/>
      <c r="S102" s="189"/>
      <c r="T102" s="189"/>
      <c r="U102" s="187" t="s">
        <v>248</v>
      </c>
      <c r="V102" s="186" t="s">
        <v>369</v>
      </c>
      <c r="W102" s="186" t="s">
        <v>137</v>
      </c>
      <c r="X102" s="186" t="s">
        <v>20</v>
      </c>
      <c r="Y102" s="199">
        <f>SUM(Z102:AC102)</f>
        <v>18000</v>
      </c>
      <c r="Z102" s="199">
        <v>9000</v>
      </c>
      <c r="AA102" s="199">
        <v>9000</v>
      </c>
      <c r="AB102" s="199"/>
      <c r="AC102" s="199"/>
      <c r="AD102" s="199"/>
      <c r="AE102" s="188" t="s">
        <v>589</v>
      </c>
      <c r="AF102" s="205" t="s">
        <v>660</v>
      </c>
      <c r="AG102" s="191">
        <f>Z102</f>
        <v>9000</v>
      </c>
      <c r="AH102" s="191">
        <f>AA102</f>
        <v>9000</v>
      </c>
      <c r="AI102" s="193"/>
      <c r="AJ102" s="193"/>
      <c r="AK102" s="195"/>
      <c r="AL102" s="193"/>
      <c r="AM102" s="189"/>
    </row>
    <row r="103" spans="1:39" ht="42" customHeight="1">
      <c r="A103" s="189"/>
      <c r="B103" s="189"/>
      <c r="C103" s="187"/>
      <c r="D103" s="186"/>
      <c r="E103" s="186"/>
      <c r="F103" s="186"/>
      <c r="G103" s="199"/>
      <c r="H103" s="199"/>
      <c r="I103" s="199"/>
      <c r="J103" s="199"/>
      <c r="K103" s="199"/>
      <c r="L103" s="188"/>
      <c r="M103" s="190" t="s">
        <v>684</v>
      </c>
      <c r="N103" s="197">
        <v>1</v>
      </c>
      <c r="O103" s="197">
        <v>1</v>
      </c>
      <c r="P103" s="193"/>
      <c r="Q103" s="193"/>
      <c r="R103" s="193"/>
      <c r="S103" s="189"/>
      <c r="T103" s="189"/>
      <c r="U103" s="187"/>
      <c r="V103" s="186"/>
      <c r="W103" s="186"/>
      <c r="X103" s="186"/>
      <c r="Y103" s="199"/>
      <c r="Z103" s="199"/>
      <c r="AA103" s="199"/>
      <c r="AB103" s="199"/>
      <c r="AC103" s="199"/>
      <c r="AD103" s="199"/>
      <c r="AE103" s="188"/>
      <c r="AF103" s="190" t="s">
        <v>685</v>
      </c>
      <c r="AG103" s="197">
        <v>1</v>
      </c>
      <c r="AH103" s="197">
        <v>1</v>
      </c>
      <c r="AI103" s="193"/>
      <c r="AJ103" s="193"/>
      <c r="AK103" s="195"/>
      <c r="AL103" s="193"/>
      <c r="AM103" s="207"/>
    </row>
    <row r="104" spans="1:39" ht="67.5" customHeight="1">
      <c r="A104" s="189"/>
      <c r="B104" s="189"/>
      <c r="C104" s="187"/>
      <c r="D104" s="186"/>
      <c r="E104" s="186"/>
      <c r="F104" s="186"/>
      <c r="G104" s="199"/>
      <c r="H104" s="199"/>
      <c r="I104" s="199"/>
      <c r="J104" s="199"/>
      <c r="K104" s="199"/>
      <c r="L104" s="188"/>
      <c r="M104" s="190" t="s">
        <v>686</v>
      </c>
      <c r="N104" s="191">
        <v>9000</v>
      </c>
      <c r="O104" s="191">
        <v>9000</v>
      </c>
      <c r="P104" s="193"/>
      <c r="Q104" s="193"/>
      <c r="R104" s="193"/>
      <c r="S104" s="189"/>
      <c r="T104" s="189"/>
      <c r="U104" s="187"/>
      <c r="V104" s="186"/>
      <c r="W104" s="186"/>
      <c r="X104" s="186"/>
      <c r="Y104" s="199"/>
      <c r="Z104" s="199"/>
      <c r="AA104" s="199"/>
      <c r="AB104" s="199"/>
      <c r="AC104" s="199"/>
      <c r="AD104" s="199"/>
      <c r="AE104" s="188"/>
      <c r="AF104" s="190" t="s">
        <v>686</v>
      </c>
      <c r="AG104" s="191">
        <v>9000</v>
      </c>
      <c r="AH104" s="191">
        <v>9000</v>
      </c>
      <c r="AI104" s="193"/>
      <c r="AJ104" s="193"/>
      <c r="AK104" s="195"/>
      <c r="AL104" s="193"/>
      <c r="AM104" s="207"/>
    </row>
    <row r="105" spans="1:39" ht="110.25" customHeight="1">
      <c r="A105" s="189"/>
      <c r="B105" s="189"/>
      <c r="C105" s="187"/>
      <c r="D105" s="186"/>
      <c r="E105" s="186"/>
      <c r="F105" s="186"/>
      <c r="G105" s="199"/>
      <c r="H105" s="199"/>
      <c r="I105" s="199"/>
      <c r="J105" s="199"/>
      <c r="K105" s="199"/>
      <c r="L105" s="188"/>
      <c r="M105" s="190" t="s">
        <v>654</v>
      </c>
      <c r="N105" s="192">
        <v>100</v>
      </c>
      <c r="O105" s="192">
        <v>100</v>
      </c>
      <c r="P105" s="193"/>
      <c r="Q105" s="193"/>
      <c r="R105" s="193"/>
      <c r="S105" s="189"/>
      <c r="T105" s="189"/>
      <c r="U105" s="187"/>
      <c r="V105" s="186"/>
      <c r="W105" s="186"/>
      <c r="X105" s="186"/>
      <c r="Y105" s="199"/>
      <c r="Z105" s="199"/>
      <c r="AA105" s="199"/>
      <c r="AB105" s="199"/>
      <c r="AC105" s="199"/>
      <c r="AD105" s="199"/>
      <c r="AE105" s="188"/>
      <c r="AF105" s="190" t="s">
        <v>654</v>
      </c>
      <c r="AG105" s="192">
        <v>100</v>
      </c>
      <c r="AH105" s="192">
        <v>100</v>
      </c>
      <c r="AI105" s="193"/>
      <c r="AJ105" s="193"/>
      <c r="AK105" s="195"/>
      <c r="AL105" s="193"/>
      <c r="AM105" s="207"/>
    </row>
    <row r="106" spans="1:39" ht="42" customHeight="1">
      <c r="A106" s="189"/>
      <c r="B106" s="189"/>
      <c r="C106" s="187" t="s">
        <v>250</v>
      </c>
      <c r="D106" s="186" t="s">
        <v>499</v>
      </c>
      <c r="E106" s="186" t="s">
        <v>19</v>
      </c>
      <c r="F106" s="186" t="s">
        <v>20</v>
      </c>
      <c r="G106" s="199">
        <f>SUM(H106:K106)</f>
        <v>1500</v>
      </c>
      <c r="H106" s="199">
        <v>1000</v>
      </c>
      <c r="I106" s="199">
        <v>500</v>
      </c>
      <c r="J106" s="199"/>
      <c r="K106" s="199"/>
      <c r="L106" s="188" t="s">
        <v>519</v>
      </c>
      <c r="M106" s="190" t="s">
        <v>659</v>
      </c>
      <c r="N106" s="191">
        <f>H106</f>
        <v>1000</v>
      </c>
      <c r="O106" s="191">
        <f>I106</f>
        <v>500</v>
      </c>
      <c r="P106" s="193"/>
      <c r="Q106" s="193"/>
      <c r="R106" s="193"/>
      <c r="S106" s="189"/>
      <c r="T106" s="189"/>
      <c r="U106" s="187" t="s">
        <v>250</v>
      </c>
      <c r="V106" s="186" t="s">
        <v>499</v>
      </c>
      <c r="W106" s="186" t="s">
        <v>19</v>
      </c>
      <c r="X106" s="186" t="s">
        <v>20</v>
      </c>
      <c r="Y106" s="199">
        <f>SUM(Z106:AC106)</f>
        <v>1500</v>
      </c>
      <c r="Z106" s="199">
        <v>1000</v>
      </c>
      <c r="AA106" s="199">
        <v>500</v>
      </c>
      <c r="AB106" s="199"/>
      <c r="AC106" s="199"/>
      <c r="AD106" s="199"/>
      <c r="AE106" s="188" t="s">
        <v>590</v>
      </c>
      <c r="AF106" s="190" t="s">
        <v>660</v>
      </c>
      <c r="AG106" s="191">
        <f>Z106</f>
        <v>1000</v>
      </c>
      <c r="AH106" s="191">
        <f>AA106</f>
        <v>500</v>
      </c>
      <c r="AI106" s="193"/>
      <c r="AJ106" s="193"/>
      <c r="AK106" s="195"/>
      <c r="AL106" s="193"/>
      <c r="AM106" s="189"/>
    </row>
    <row r="107" spans="1:39" ht="31.5">
      <c r="A107" s="189"/>
      <c r="B107" s="189"/>
      <c r="C107" s="187"/>
      <c r="D107" s="186"/>
      <c r="E107" s="186"/>
      <c r="F107" s="186"/>
      <c r="G107" s="199"/>
      <c r="H107" s="199"/>
      <c r="I107" s="199"/>
      <c r="J107" s="199"/>
      <c r="K107" s="199"/>
      <c r="L107" s="188"/>
      <c r="M107" s="190" t="s">
        <v>687</v>
      </c>
      <c r="N107" s="197">
        <v>1</v>
      </c>
      <c r="O107" s="197">
        <v>1</v>
      </c>
      <c r="P107" s="193"/>
      <c r="Q107" s="193"/>
      <c r="R107" s="193"/>
      <c r="S107" s="189"/>
      <c r="T107" s="189"/>
      <c r="U107" s="187"/>
      <c r="V107" s="186"/>
      <c r="W107" s="186"/>
      <c r="X107" s="186"/>
      <c r="Y107" s="199"/>
      <c r="Z107" s="199"/>
      <c r="AA107" s="199"/>
      <c r="AB107" s="199"/>
      <c r="AC107" s="199"/>
      <c r="AD107" s="199"/>
      <c r="AE107" s="188"/>
      <c r="AF107" s="190" t="s">
        <v>688</v>
      </c>
      <c r="AG107" s="197">
        <v>1</v>
      </c>
      <c r="AH107" s="197">
        <v>1</v>
      </c>
      <c r="AI107" s="193"/>
      <c r="AJ107" s="193"/>
      <c r="AK107" s="195"/>
      <c r="AL107" s="193"/>
      <c r="AM107" s="207"/>
    </row>
    <row r="108" spans="1:39" ht="69" customHeight="1">
      <c r="A108" s="189"/>
      <c r="B108" s="189"/>
      <c r="C108" s="187"/>
      <c r="D108" s="186"/>
      <c r="E108" s="186"/>
      <c r="F108" s="186"/>
      <c r="G108" s="199"/>
      <c r="H108" s="199"/>
      <c r="I108" s="199"/>
      <c r="J108" s="199"/>
      <c r="K108" s="199"/>
      <c r="L108" s="188"/>
      <c r="M108" s="190" t="s">
        <v>689</v>
      </c>
      <c r="N108" s="191">
        <f>N106/N107</f>
        <v>1000</v>
      </c>
      <c r="O108" s="191">
        <f>O106/O107</f>
        <v>500</v>
      </c>
      <c r="P108" s="193"/>
      <c r="Q108" s="193"/>
      <c r="R108" s="193"/>
      <c r="S108" s="189"/>
      <c r="T108" s="189"/>
      <c r="U108" s="187"/>
      <c r="V108" s="186"/>
      <c r="W108" s="186"/>
      <c r="X108" s="186"/>
      <c r="Y108" s="199"/>
      <c r="Z108" s="199"/>
      <c r="AA108" s="199"/>
      <c r="AB108" s="199"/>
      <c r="AC108" s="199"/>
      <c r="AD108" s="199"/>
      <c r="AE108" s="188"/>
      <c r="AF108" s="190" t="s">
        <v>689</v>
      </c>
      <c r="AG108" s="191">
        <f>AG106/AG107</f>
        <v>1000</v>
      </c>
      <c r="AH108" s="191">
        <f>AH106/AH107</f>
        <v>500</v>
      </c>
      <c r="AI108" s="193"/>
      <c r="AJ108" s="193"/>
      <c r="AK108" s="195"/>
      <c r="AL108" s="193"/>
      <c r="AM108" s="207"/>
    </row>
    <row r="109" spans="1:39" ht="39.75" customHeight="1">
      <c r="A109" s="189"/>
      <c r="B109" s="189"/>
      <c r="C109" s="187"/>
      <c r="D109" s="186"/>
      <c r="E109" s="186"/>
      <c r="F109" s="186"/>
      <c r="G109" s="199"/>
      <c r="H109" s="199"/>
      <c r="I109" s="199"/>
      <c r="J109" s="199"/>
      <c r="K109" s="199"/>
      <c r="L109" s="188"/>
      <c r="M109" s="190" t="s">
        <v>654</v>
      </c>
      <c r="N109" s="192">
        <v>100</v>
      </c>
      <c r="O109" s="192">
        <v>100</v>
      </c>
      <c r="P109" s="193"/>
      <c r="Q109" s="193"/>
      <c r="R109" s="193"/>
      <c r="S109" s="189"/>
      <c r="T109" s="189"/>
      <c r="U109" s="187"/>
      <c r="V109" s="186"/>
      <c r="W109" s="186"/>
      <c r="X109" s="186"/>
      <c r="Y109" s="199"/>
      <c r="Z109" s="199"/>
      <c r="AA109" s="199"/>
      <c r="AB109" s="199"/>
      <c r="AC109" s="199"/>
      <c r="AD109" s="199"/>
      <c r="AE109" s="188"/>
      <c r="AF109" s="190" t="s">
        <v>654</v>
      </c>
      <c r="AG109" s="192">
        <v>100</v>
      </c>
      <c r="AH109" s="192">
        <v>100</v>
      </c>
      <c r="AI109" s="193"/>
      <c r="AJ109" s="193"/>
      <c r="AK109" s="195"/>
      <c r="AL109" s="193"/>
      <c r="AM109" s="207"/>
    </row>
    <row r="110" spans="1:39" ht="40.5" customHeight="1">
      <c r="A110" s="189"/>
      <c r="B110" s="189"/>
      <c r="C110" s="187" t="s">
        <v>251</v>
      </c>
      <c r="D110" s="186" t="s">
        <v>18</v>
      </c>
      <c r="E110" s="186" t="s">
        <v>19</v>
      </c>
      <c r="F110" s="186" t="s">
        <v>20</v>
      </c>
      <c r="G110" s="199">
        <f>SUM(H110:K110)</f>
        <v>6000</v>
      </c>
      <c r="H110" s="199">
        <v>2000</v>
      </c>
      <c r="I110" s="199">
        <v>4000</v>
      </c>
      <c r="J110" s="199"/>
      <c r="K110" s="199"/>
      <c r="L110" s="188" t="s">
        <v>520</v>
      </c>
      <c r="M110" s="190" t="s">
        <v>659</v>
      </c>
      <c r="N110" s="191">
        <f>H110</f>
        <v>2000</v>
      </c>
      <c r="O110" s="191">
        <f>I110</f>
        <v>4000</v>
      </c>
      <c r="P110" s="193"/>
      <c r="Q110" s="193"/>
      <c r="R110" s="193"/>
      <c r="S110" s="189"/>
      <c r="T110" s="189"/>
      <c r="U110" s="187" t="s">
        <v>251</v>
      </c>
      <c r="V110" s="186" t="s">
        <v>18</v>
      </c>
      <c r="W110" s="186" t="s">
        <v>19</v>
      </c>
      <c r="X110" s="186" t="s">
        <v>20</v>
      </c>
      <c r="Y110" s="199">
        <f>SUM(Z110:AC110)</f>
        <v>6000</v>
      </c>
      <c r="Z110" s="199">
        <v>2000</v>
      </c>
      <c r="AA110" s="199">
        <v>4000</v>
      </c>
      <c r="AB110" s="199"/>
      <c r="AC110" s="199"/>
      <c r="AD110" s="199"/>
      <c r="AE110" s="188" t="s">
        <v>591</v>
      </c>
      <c r="AF110" s="190" t="s">
        <v>660</v>
      </c>
      <c r="AG110" s="191">
        <f>Z110</f>
        <v>2000</v>
      </c>
      <c r="AH110" s="191">
        <f>AA110</f>
        <v>4000</v>
      </c>
      <c r="AI110" s="193"/>
      <c r="AJ110" s="193"/>
      <c r="AK110" s="195"/>
      <c r="AL110" s="193"/>
      <c r="AM110" s="198"/>
    </row>
    <row r="111" spans="1:39" ht="31.5">
      <c r="A111" s="189"/>
      <c r="B111" s="189"/>
      <c r="C111" s="187"/>
      <c r="D111" s="186"/>
      <c r="E111" s="186"/>
      <c r="F111" s="186"/>
      <c r="G111" s="199"/>
      <c r="H111" s="199"/>
      <c r="I111" s="199"/>
      <c r="J111" s="199"/>
      <c r="K111" s="199"/>
      <c r="L111" s="188"/>
      <c r="M111" s="190" t="s">
        <v>690</v>
      </c>
      <c r="N111" s="197">
        <v>1</v>
      </c>
      <c r="O111" s="197">
        <v>1</v>
      </c>
      <c r="P111" s="193"/>
      <c r="Q111" s="193"/>
      <c r="R111" s="193"/>
      <c r="S111" s="189"/>
      <c r="T111" s="189"/>
      <c r="U111" s="187"/>
      <c r="V111" s="186"/>
      <c r="W111" s="186"/>
      <c r="X111" s="186"/>
      <c r="Y111" s="199"/>
      <c r="Z111" s="199"/>
      <c r="AA111" s="199"/>
      <c r="AB111" s="199"/>
      <c r="AC111" s="199"/>
      <c r="AD111" s="199"/>
      <c r="AE111" s="188"/>
      <c r="AF111" s="190" t="s">
        <v>691</v>
      </c>
      <c r="AG111" s="197">
        <v>1</v>
      </c>
      <c r="AH111" s="197">
        <v>1</v>
      </c>
      <c r="AI111" s="193"/>
      <c r="AJ111" s="193"/>
      <c r="AK111" s="195"/>
      <c r="AL111" s="193"/>
      <c r="AM111" s="239"/>
    </row>
    <row r="112" spans="1:39" ht="65.25" customHeight="1">
      <c r="A112" s="189"/>
      <c r="B112" s="189"/>
      <c r="C112" s="187"/>
      <c r="D112" s="186"/>
      <c r="E112" s="186"/>
      <c r="F112" s="186"/>
      <c r="G112" s="199"/>
      <c r="H112" s="199"/>
      <c r="I112" s="199"/>
      <c r="J112" s="199"/>
      <c r="K112" s="199"/>
      <c r="L112" s="188"/>
      <c r="M112" s="190" t="s">
        <v>692</v>
      </c>
      <c r="N112" s="191">
        <f>N110/N111</f>
        <v>2000</v>
      </c>
      <c r="O112" s="191">
        <f>O110/O111</f>
        <v>4000</v>
      </c>
      <c r="P112" s="193"/>
      <c r="Q112" s="193"/>
      <c r="R112" s="193"/>
      <c r="S112" s="189"/>
      <c r="T112" s="189"/>
      <c r="U112" s="187"/>
      <c r="V112" s="186"/>
      <c r="W112" s="186"/>
      <c r="X112" s="186"/>
      <c r="Y112" s="199"/>
      <c r="Z112" s="199"/>
      <c r="AA112" s="199"/>
      <c r="AB112" s="199"/>
      <c r="AC112" s="199"/>
      <c r="AD112" s="199"/>
      <c r="AE112" s="188"/>
      <c r="AF112" s="190" t="s">
        <v>692</v>
      </c>
      <c r="AG112" s="191">
        <f>AG110/AG111</f>
        <v>2000</v>
      </c>
      <c r="AH112" s="191">
        <f>AH110/AH111</f>
        <v>4000</v>
      </c>
      <c r="AI112" s="193"/>
      <c r="AJ112" s="193"/>
      <c r="AK112" s="195"/>
      <c r="AL112" s="193"/>
      <c r="AM112" s="239"/>
    </row>
    <row r="113" spans="1:39" ht="31.5">
      <c r="A113" s="189"/>
      <c r="B113" s="189"/>
      <c r="C113" s="187"/>
      <c r="D113" s="186"/>
      <c r="E113" s="186"/>
      <c r="F113" s="186"/>
      <c r="G113" s="199"/>
      <c r="H113" s="199"/>
      <c r="I113" s="199"/>
      <c r="J113" s="199"/>
      <c r="K113" s="199"/>
      <c r="L113" s="188"/>
      <c r="M113" s="190" t="s">
        <v>654</v>
      </c>
      <c r="N113" s="192">
        <v>100</v>
      </c>
      <c r="O113" s="192">
        <v>100</v>
      </c>
      <c r="P113" s="193"/>
      <c r="Q113" s="193"/>
      <c r="R113" s="193"/>
      <c r="S113" s="189"/>
      <c r="T113" s="189"/>
      <c r="U113" s="187"/>
      <c r="V113" s="186"/>
      <c r="W113" s="186"/>
      <c r="X113" s="186"/>
      <c r="Y113" s="199"/>
      <c r="Z113" s="199"/>
      <c r="AA113" s="199"/>
      <c r="AB113" s="199"/>
      <c r="AC113" s="199"/>
      <c r="AD113" s="199"/>
      <c r="AE113" s="188"/>
      <c r="AF113" s="190" t="s">
        <v>654</v>
      </c>
      <c r="AG113" s="192">
        <v>100</v>
      </c>
      <c r="AH113" s="192">
        <v>100</v>
      </c>
      <c r="AI113" s="193"/>
      <c r="AJ113" s="193"/>
      <c r="AK113" s="195"/>
      <c r="AL113" s="193"/>
      <c r="AM113" s="239"/>
    </row>
    <row r="114" spans="1:39" s="240" customFormat="1" ht="408.75" customHeight="1">
      <c r="A114" s="198"/>
      <c r="B114" s="198" t="s">
        <v>252</v>
      </c>
      <c r="C114" s="198" t="s">
        <v>253</v>
      </c>
      <c r="D114" s="186" t="s">
        <v>18</v>
      </c>
      <c r="E114" s="198" t="s">
        <v>19</v>
      </c>
      <c r="F114" s="198" t="s">
        <v>20</v>
      </c>
      <c r="G114" s="199">
        <f>SUM(H114:K114)</f>
        <v>229550</v>
      </c>
      <c r="H114" s="199">
        <v>65200</v>
      </c>
      <c r="I114" s="199">
        <v>59000</v>
      </c>
      <c r="J114" s="199">
        <v>35350</v>
      </c>
      <c r="K114" s="199">
        <v>70000</v>
      </c>
      <c r="L114" s="188" t="s">
        <v>468</v>
      </c>
      <c r="M114" s="190" t="s">
        <v>659</v>
      </c>
      <c r="N114" s="191">
        <f>H114</f>
        <v>65200</v>
      </c>
      <c r="O114" s="191">
        <f>I114</f>
        <v>59000</v>
      </c>
      <c r="P114" s="191">
        <v>35350</v>
      </c>
      <c r="Q114" s="191">
        <f>K114</f>
        <v>70000</v>
      </c>
      <c r="R114" s="197">
        <v>1</v>
      </c>
      <c r="S114" s="198"/>
      <c r="T114" s="198" t="s">
        <v>252</v>
      </c>
      <c r="U114" s="198" t="s">
        <v>253</v>
      </c>
      <c r="V114" s="186" t="s">
        <v>578</v>
      </c>
      <c r="W114" s="198" t="s">
        <v>19</v>
      </c>
      <c r="X114" s="198" t="s">
        <v>20</v>
      </c>
      <c r="Y114" s="199">
        <f>SUM(Z114:AD114)</f>
        <v>299550</v>
      </c>
      <c r="Z114" s="199">
        <v>65200</v>
      </c>
      <c r="AA114" s="199">
        <v>59000</v>
      </c>
      <c r="AB114" s="199">
        <v>35350</v>
      </c>
      <c r="AC114" s="199">
        <v>70000</v>
      </c>
      <c r="AD114" s="199">
        <v>70000</v>
      </c>
      <c r="AE114" s="188" t="s">
        <v>592</v>
      </c>
      <c r="AF114" s="190" t="s">
        <v>660</v>
      </c>
      <c r="AG114" s="191">
        <f>Z114</f>
        <v>65200</v>
      </c>
      <c r="AH114" s="191">
        <f>AA114</f>
        <v>59000</v>
      </c>
      <c r="AI114" s="191">
        <v>35350</v>
      </c>
      <c r="AJ114" s="191">
        <f>AC114</f>
        <v>70000</v>
      </c>
      <c r="AK114" s="191">
        <v>70000</v>
      </c>
      <c r="AL114" s="197">
        <v>1</v>
      </c>
      <c r="AM114" s="206" t="s">
        <v>254</v>
      </c>
    </row>
    <row r="115" spans="1:39" s="240" customFormat="1" ht="409.5" customHeight="1">
      <c r="A115" s="198"/>
      <c r="B115" s="198"/>
      <c r="C115" s="198"/>
      <c r="D115" s="186"/>
      <c r="E115" s="198"/>
      <c r="F115" s="198"/>
      <c r="G115" s="199"/>
      <c r="H115" s="199"/>
      <c r="I115" s="199"/>
      <c r="J115" s="199"/>
      <c r="K115" s="199"/>
      <c r="L115" s="188"/>
      <c r="M115" s="205" t="s">
        <v>693</v>
      </c>
      <c r="N115" s="197">
        <v>5</v>
      </c>
      <c r="O115" s="197">
        <v>5</v>
      </c>
      <c r="P115" s="193">
        <v>8</v>
      </c>
      <c r="Q115" s="193">
        <v>10</v>
      </c>
      <c r="R115" s="197"/>
      <c r="S115" s="198"/>
      <c r="T115" s="198"/>
      <c r="U115" s="198"/>
      <c r="V115" s="186"/>
      <c r="W115" s="198"/>
      <c r="X115" s="198"/>
      <c r="Y115" s="199"/>
      <c r="Z115" s="199"/>
      <c r="AA115" s="199"/>
      <c r="AB115" s="199"/>
      <c r="AC115" s="199"/>
      <c r="AD115" s="199"/>
      <c r="AE115" s="188"/>
      <c r="AF115" s="205" t="s">
        <v>693</v>
      </c>
      <c r="AG115" s="197">
        <v>5</v>
      </c>
      <c r="AH115" s="197">
        <v>5</v>
      </c>
      <c r="AI115" s="193">
        <v>8</v>
      </c>
      <c r="AJ115" s="193">
        <v>10</v>
      </c>
      <c r="AK115" s="197">
        <v>10</v>
      </c>
      <c r="AL115" s="197"/>
      <c r="AM115" s="206"/>
    </row>
    <row r="116" spans="1:39" s="240" customFormat="1" ht="280.5" customHeight="1">
      <c r="A116" s="198"/>
      <c r="B116" s="198"/>
      <c r="C116" s="198"/>
      <c r="D116" s="186"/>
      <c r="E116" s="198"/>
      <c r="F116" s="198"/>
      <c r="G116" s="199"/>
      <c r="H116" s="199"/>
      <c r="I116" s="199"/>
      <c r="J116" s="199"/>
      <c r="K116" s="199"/>
      <c r="L116" s="188"/>
      <c r="M116" s="205" t="s">
        <v>694</v>
      </c>
      <c r="N116" s="191">
        <f>N114/N115</f>
        <v>13040</v>
      </c>
      <c r="O116" s="191">
        <f>O114/O115</f>
        <v>11800</v>
      </c>
      <c r="P116" s="191">
        <f>P114/P115</f>
        <v>4418.75</v>
      </c>
      <c r="Q116" s="191">
        <f>Q114/Q115</f>
        <v>7000</v>
      </c>
      <c r="R116" s="197"/>
      <c r="S116" s="198"/>
      <c r="T116" s="198"/>
      <c r="U116" s="198"/>
      <c r="V116" s="186"/>
      <c r="W116" s="198"/>
      <c r="X116" s="198"/>
      <c r="Y116" s="199"/>
      <c r="Z116" s="199"/>
      <c r="AA116" s="199"/>
      <c r="AB116" s="199"/>
      <c r="AC116" s="199"/>
      <c r="AD116" s="199"/>
      <c r="AE116" s="188"/>
      <c r="AF116" s="205" t="s">
        <v>694</v>
      </c>
      <c r="AG116" s="191">
        <f>AG114/AG115</f>
        <v>13040</v>
      </c>
      <c r="AH116" s="191">
        <f>AH114/AH115</f>
        <v>11800</v>
      </c>
      <c r="AI116" s="191">
        <f>AI114/AI115</f>
        <v>4418.75</v>
      </c>
      <c r="AJ116" s="191">
        <f>AJ114/AJ115</f>
        <v>7000</v>
      </c>
      <c r="AK116" s="191">
        <v>7000</v>
      </c>
      <c r="AL116" s="197"/>
      <c r="AM116" s="206"/>
    </row>
    <row r="117" spans="1:39" s="240" customFormat="1" ht="216" customHeight="1">
      <c r="A117" s="198"/>
      <c r="B117" s="198"/>
      <c r="C117" s="198"/>
      <c r="D117" s="186"/>
      <c r="E117" s="198"/>
      <c r="F117" s="198"/>
      <c r="G117" s="199"/>
      <c r="H117" s="199"/>
      <c r="I117" s="199"/>
      <c r="J117" s="199"/>
      <c r="K117" s="199"/>
      <c r="L117" s="188"/>
      <c r="M117" s="205" t="s">
        <v>695</v>
      </c>
      <c r="N117" s="241">
        <v>100</v>
      </c>
      <c r="O117" s="192">
        <v>100</v>
      </c>
      <c r="P117" s="192">
        <v>100</v>
      </c>
      <c r="Q117" s="192">
        <v>100</v>
      </c>
      <c r="R117" s="197"/>
      <c r="S117" s="198"/>
      <c r="T117" s="198"/>
      <c r="U117" s="198"/>
      <c r="V117" s="186"/>
      <c r="W117" s="198"/>
      <c r="X117" s="198"/>
      <c r="Y117" s="199"/>
      <c r="Z117" s="199"/>
      <c r="AA117" s="199"/>
      <c r="AB117" s="199"/>
      <c r="AC117" s="199"/>
      <c r="AD117" s="199"/>
      <c r="AE117" s="188"/>
      <c r="AF117" s="205" t="s">
        <v>695</v>
      </c>
      <c r="AG117" s="241">
        <v>100</v>
      </c>
      <c r="AH117" s="192">
        <v>100</v>
      </c>
      <c r="AI117" s="192">
        <v>100</v>
      </c>
      <c r="AJ117" s="192">
        <v>100</v>
      </c>
      <c r="AK117" s="192">
        <v>100</v>
      </c>
      <c r="AL117" s="197"/>
      <c r="AM117" s="206"/>
    </row>
    <row r="118" spans="1:39" ht="300" customHeight="1" hidden="1" thickBot="1">
      <c r="A118" s="195"/>
      <c r="B118" s="195"/>
      <c r="C118" s="195"/>
      <c r="D118" s="193"/>
      <c r="E118" s="195"/>
      <c r="F118" s="195"/>
      <c r="G118" s="193"/>
      <c r="H118" s="193"/>
      <c r="I118" s="193"/>
      <c r="J118" s="193"/>
      <c r="K118" s="193"/>
      <c r="L118" s="195"/>
      <c r="M118" s="195"/>
      <c r="N118" s="193"/>
      <c r="O118" s="193"/>
      <c r="P118" s="193"/>
      <c r="Q118" s="193"/>
      <c r="R118" s="193"/>
      <c r="S118" s="195"/>
      <c r="T118" s="195"/>
      <c r="U118" s="195"/>
      <c r="V118" s="193"/>
      <c r="W118" s="195"/>
      <c r="X118" s="195"/>
      <c r="Y118" s="193"/>
      <c r="Z118" s="193"/>
      <c r="AA118" s="193"/>
      <c r="AB118" s="193"/>
      <c r="AC118" s="193"/>
      <c r="AD118" s="193"/>
      <c r="AE118" s="195"/>
      <c r="AF118" s="195"/>
      <c r="AG118" s="193"/>
      <c r="AH118" s="193"/>
      <c r="AI118" s="193"/>
      <c r="AJ118" s="193"/>
      <c r="AK118" s="195"/>
      <c r="AL118" s="193"/>
      <c r="AM118" s="195"/>
    </row>
    <row r="119" spans="1:39" ht="39" customHeight="1">
      <c r="A119" s="195"/>
      <c r="B119" s="195"/>
      <c r="C119" s="195"/>
      <c r="D119" s="193"/>
      <c r="E119" s="195"/>
      <c r="F119" s="195"/>
      <c r="G119" s="193"/>
      <c r="H119" s="193"/>
      <c r="I119" s="193"/>
      <c r="J119" s="193"/>
      <c r="K119" s="193"/>
      <c r="L119" s="195"/>
      <c r="M119" s="195"/>
      <c r="N119" s="193"/>
      <c r="O119" s="193"/>
      <c r="P119" s="193"/>
      <c r="Q119" s="193"/>
      <c r="R119" s="193"/>
      <c r="S119" s="195"/>
      <c r="T119" s="195"/>
      <c r="U119" s="195"/>
      <c r="V119" s="193"/>
      <c r="W119" s="195"/>
      <c r="X119" s="195"/>
      <c r="Y119" s="193"/>
      <c r="Z119" s="193"/>
      <c r="AA119" s="193"/>
      <c r="AB119" s="193"/>
      <c r="AC119" s="193"/>
      <c r="AD119" s="193"/>
      <c r="AE119" s="195"/>
      <c r="AF119" s="195"/>
      <c r="AG119" s="193"/>
      <c r="AH119" s="193"/>
      <c r="AI119" s="193"/>
      <c r="AJ119" s="193"/>
      <c r="AK119" s="195"/>
      <c r="AL119" s="193"/>
      <c r="AM119" s="195"/>
    </row>
    <row r="120" spans="1:39" s="240" customFormat="1" ht="168" customHeight="1">
      <c r="A120" s="198"/>
      <c r="B120" s="198"/>
      <c r="C120" s="198" t="s">
        <v>521</v>
      </c>
      <c r="D120" s="186" t="s">
        <v>18</v>
      </c>
      <c r="E120" s="198" t="s">
        <v>19</v>
      </c>
      <c r="F120" s="198" t="s">
        <v>20</v>
      </c>
      <c r="G120" s="199">
        <f>SUM(H120:K120)</f>
        <v>31000</v>
      </c>
      <c r="H120" s="199">
        <v>7000</v>
      </c>
      <c r="I120" s="199">
        <v>6000</v>
      </c>
      <c r="J120" s="199">
        <v>6000</v>
      </c>
      <c r="K120" s="199">
        <v>12000</v>
      </c>
      <c r="L120" s="188" t="s">
        <v>469</v>
      </c>
      <c r="M120" s="190" t="s">
        <v>659</v>
      </c>
      <c r="N120" s="191">
        <v>7000</v>
      </c>
      <c r="O120" s="191">
        <v>6000</v>
      </c>
      <c r="P120" s="191">
        <f>J120</f>
        <v>6000</v>
      </c>
      <c r="Q120" s="191">
        <v>12000</v>
      </c>
      <c r="R120" s="209">
        <v>1</v>
      </c>
      <c r="S120" s="198"/>
      <c r="T120" s="198"/>
      <c r="U120" s="198" t="s">
        <v>521</v>
      </c>
      <c r="V120" s="186" t="s">
        <v>578</v>
      </c>
      <c r="W120" s="198" t="s">
        <v>19</v>
      </c>
      <c r="X120" s="198" t="s">
        <v>20</v>
      </c>
      <c r="Y120" s="199">
        <f>SUM(Z120:AD120)</f>
        <v>49000</v>
      </c>
      <c r="Z120" s="199">
        <v>7000</v>
      </c>
      <c r="AA120" s="199">
        <v>6000</v>
      </c>
      <c r="AB120" s="199">
        <v>6000</v>
      </c>
      <c r="AC120" s="199">
        <v>12000</v>
      </c>
      <c r="AD120" s="199">
        <v>18000</v>
      </c>
      <c r="AE120" s="188" t="s">
        <v>593</v>
      </c>
      <c r="AF120" s="190" t="s">
        <v>696</v>
      </c>
      <c r="AG120" s="191">
        <v>7000</v>
      </c>
      <c r="AH120" s="191">
        <v>6000</v>
      </c>
      <c r="AI120" s="191">
        <f>AB120</f>
        <v>6000</v>
      </c>
      <c r="AJ120" s="191">
        <v>12000</v>
      </c>
      <c r="AK120" s="191">
        <v>18000</v>
      </c>
      <c r="AL120" s="209">
        <v>1</v>
      </c>
      <c r="AM120" s="206" t="s">
        <v>256</v>
      </c>
    </row>
    <row r="121" spans="1:39" s="240" customFormat="1" ht="153.75" customHeight="1">
      <c r="A121" s="198"/>
      <c r="B121" s="198"/>
      <c r="C121" s="198"/>
      <c r="D121" s="186"/>
      <c r="E121" s="198"/>
      <c r="F121" s="198"/>
      <c r="G121" s="199"/>
      <c r="H121" s="199"/>
      <c r="I121" s="199"/>
      <c r="J121" s="199"/>
      <c r="K121" s="199"/>
      <c r="L121" s="188"/>
      <c r="M121" s="233" t="s">
        <v>697</v>
      </c>
      <c r="N121" s="242">
        <v>5</v>
      </c>
      <c r="O121" s="242">
        <v>5</v>
      </c>
      <c r="P121" s="193">
        <v>1</v>
      </c>
      <c r="Q121" s="193">
        <v>2</v>
      </c>
      <c r="R121" s="209"/>
      <c r="S121" s="198"/>
      <c r="T121" s="198"/>
      <c r="U121" s="198"/>
      <c r="V121" s="186"/>
      <c r="W121" s="198"/>
      <c r="X121" s="198"/>
      <c r="Y121" s="199"/>
      <c r="Z121" s="199"/>
      <c r="AA121" s="199"/>
      <c r="AB121" s="199"/>
      <c r="AC121" s="199"/>
      <c r="AD121" s="199"/>
      <c r="AE121" s="188"/>
      <c r="AF121" s="233" t="s">
        <v>698</v>
      </c>
      <c r="AG121" s="220">
        <v>5</v>
      </c>
      <c r="AH121" s="220">
        <v>5</v>
      </c>
      <c r="AI121" s="193">
        <v>1</v>
      </c>
      <c r="AJ121" s="193">
        <v>2</v>
      </c>
      <c r="AK121" s="220">
        <v>2</v>
      </c>
      <c r="AL121" s="209"/>
      <c r="AM121" s="206"/>
    </row>
    <row r="122" spans="1:39" s="240" customFormat="1" ht="184.5" customHeight="1">
      <c r="A122" s="198"/>
      <c r="B122" s="198"/>
      <c r="C122" s="198"/>
      <c r="D122" s="186"/>
      <c r="E122" s="198"/>
      <c r="F122" s="198"/>
      <c r="G122" s="199"/>
      <c r="H122" s="199"/>
      <c r="I122" s="199"/>
      <c r="J122" s="199"/>
      <c r="K122" s="199"/>
      <c r="L122" s="188"/>
      <c r="M122" s="233" t="s">
        <v>257</v>
      </c>
      <c r="N122" s="219">
        <v>2500</v>
      </c>
      <c r="O122" s="219">
        <v>3000</v>
      </c>
      <c r="P122" s="212">
        <v>1300</v>
      </c>
      <c r="Q122" s="212">
        <v>1800</v>
      </c>
      <c r="R122" s="209"/>
      <c r="S122" s="198"/>
      <c r="T122" s="198"/>
      <c r="U122" s="198"/>
      <c r="V122" s="186"/>
      <c r="W122" s="198"/>
      <c r="X122" s="198"/>
      <c r="Y122" s="199"/>
      <c r="Z122" s="199"/>
      <c r="AA122" s="199"/>
      <c r="AB122" s="199"/>
      <c r="AC122" s="199"/>
      <c r="AD122" s="199"/>
      <c r="AE122" s="188"/>
      <c r="AF122" s="233" t="s">
        <v>257</v>
      </c>
      <c r="AG122" s="219">
        <v>2500</v>
      </c>
      <c r="AH122" s="219">
        <v>3000</v>
      </c>
      <c r="AI122" s="212">
        <v>1300</v>
      </c>
      <c r="AJ122" s="212">
        <v>1800</v>
      </c>
      <c r="AK122" s="213">
        <v>2100</v>
      </c>
      <c r="AL122" s="209"/>
      <c r="AM122" s="206"/>
    </row>
    <row r="123" spans="1:39" s="240" customFormat="1" ht="185.25" customHeight="1">
      <c r="A123" s="198"/>
      <c r="B123" s="198"/>
      <c r="C123" s="198"/>
      <c r="D123" s="186"/>
      <c r="E123" s="198"/>
      <c r="F123" s="198"/>
      <c r="G123" s="199"/>
      <c r="H123" s="199"/>
      <c r="I123" s="199"/>
      <c r="J123" s="199"/>
      <c r="K123" s="199"/>
      <c r="L123" s="188"/>
      <c r="M123" s="233" t="s">
        <v>699</v>
      </c>
      <c r="N123" s="243">
        <f>N120/N121</f>
        <v>1400</v>
      </c>
      <c r="O123" s="243">
        <f>O120/O121</f>
        <v>1200</v>
      </c>
      <c r="P123" s="243">
        <f>P120/P121</f>
        <v>6000</v>
      </c>
      <c r="Q123" s="243">
        <f>Q120/Q121</f>
        <v>6000</v>
      </c>
      <c r="R123" s="209"/>
      <c r="S123" s="198"/>
      <c r="T123" s="198"/>
      <c r="U123" s="198"/>
      <c r="V123" s="186"/>
      <c r="W123" s="198"/>
      <c r="X123" s="198"/>
      <c r="Y123" s="199"/>
      <c r="Z123" s="199"/>
      <c r="AA123" s="199"/>
      <c r="AB123" s="199"/>
      <c r="AC123" s="199"/>
      <c r="AD123" s="199"/>
      <c r="AE123" s="188"/>
      <c r="AF123" s="233" t="s">
        <v>699</v>
      </c>
      <c r="AG123" s="243">
        <f>AG120/AG121</f>
        <v>1400</v>
      </c>
      <c r="AH123" s="243">
        <f>AH120/AH121</f>
        <v>1200</v>
      </c>
      <c r="AI123" s="243">
        <f>AI120/AI121</f>
        <v>6000</v>
      </c>
      <c r="AJ123" s="243">
        <f>AJ120/AJ121</f>
        <v>6000</v>
      </c>
      <c r="AK123" s="243">
        <v>9000</v>
      </c>
      <c r="AL123" s="209"/>
      <c r="AM123" s="206"/>
    </row>
    <row r="124" spans="1:39" s="240" customFormat="1" ht="156.75" customHeight="1">
      <c r="A124" s="198"/>
      <c r="B124" s="198"/>
      <c r="C124" s="198"/>
      <c r="D124" s="186"/>
      <c r="E124" s="198"/>
      <c r="F124" s="198"/>
      <c r="G124" s="199"/>
      <c r="H124" s="199"/>
      <c r="I124" s="199"/>
      <c r="J124" s="199"/>
      <c r="K124" s="199"/>
      <c r="L124" s="188"/>
      <c r="M124" s="233" t="s">
        <v>700</v>
      </c>
      <c r="N124" s="244">
        <v>100</v>
      </c>
      <c r="O124" s="244">
        <v>100</v>
      </c>
      <c r="P124" s="245">
        <v>100</v>
      </c>
      <c r="Q124" s="245">
        <v>100</v>
      </c>
      <c r="R124" s="209"/>
      <c r="S124" s="198"/>
      <c r="T124" s="198"/>
      <c r="U124" s="198"/>
      <c r="V124" s="186"/>
      <c r="W124" s="198"/>
      <c r="X124" s="198"/>
      <c r="Y124" s="199"/>
      <c r="Z124" s="199"/>
      <c r="AA124" s="199"/>
      <c r="AB124" s="199"/>
      <c r="AC124" s="199"/>
      <c r="AD124" s="199"/>
      <c r="AE124" s="188"/>
      <c r="AF124" s="233" t="s">
        <v>700</v>
      </c>
      <c r="AG124" s="244">
        <v>100</v>
      </c>
      <c r="AH124" s="244">
        <v>100</v>
      </c>
      <c r="AI124" s="245">
        <v>100</v>
      </c>
      <c r="AJ124" s="245">
        <v>100</v>
      </c>
      <c r="AK124" s="244">
        <v>100</v>
      </c>
      <c r="AL124" s="209"/>
      <c r="AM124" s="206"/>
    </row>
    <row r="125" spans="1:39" ht="162" customHeight="1">
      <c r="A125" s="198"/>
      <c r="B125" s="198" t="s">
        <v>258</v>
      </c>
      <c r="C125" s="198" t="s">
        <v>259</v>
      </c>
      <c r="D125" s="186" t="s">
        <v>18</v>
      </c>
      <c r="E125" s="198" t="s">
        <v>19</v>
      </c>
      <c r="F125" s="198" t="s">
        <v>20</v>
      </c>
      <c r="G125" s="199">
        <f>SUM(H125:K125)</f>
        <v>299935</v>
      </c>
      <c r="H125" s="199">
        <v>60000</v>
      </c>
      <c r="I125" s="199">
        <v>65000</v>
      </c>
      <c r="J125" s="199">
        <v>68000</v>
      </c>
      <c r="K125" s="199">
        <v>106935</v>
      </c>
      <c r="L125" s="188" t="s">
        <v>522</v>
      </c>
      <c r="M125" s="205" t="s">
        <v>701</v>
      </c>
      <c r="N125" s="191">
        <f>H125</f>
        <v>60000</v>
      </c>
      <c r="O125" s="191">
        <f>I125</f>
        <v>65000</v>
      </c>
      <c r="P125" s="191">
        <f>J125</f>
        <v>68000</v>
      </c>
      <c r="Q125" s="191">
        <f>K125</f>
        <v>106935</v>
      </c>
      <c r="R125" s="209">
        <v>1</v>
      </c>
      <c r="S125" s="198"/>
      <c r="T125" s="198" t="s">
        <v>258</v>
      </c>
      <c r="U125" s="198" t="s">
        <v>259</v>
      </c>
      <c r="V125" s="186" t="s">
        <v>578</v>
      </c>
      <c r="W125" s="198" t="s">
        <v>19</v>
      </c>
      <c r="X125" s="198" t="s">
        <v>20</v>
      </c>
      <c r="Y125" s="199">
        <f>SUM(Z125:AD125)</f>
        <v>406870</v>
      </c>
      <c r="Z125" s="199">
        <v>60000</v>
      </c>
      <c r="AA125" s="199">
        <v>65000</v>
      </c>
      <c r="AB125" s="199">
        <v>68000</v>
      </c>
      <c r="AC125" s="199">
        <v>106935</v>
      </c>
      <c r="AD125" s="199">
        <v>106935</v>
      </c>
      <c r="AE125" s="188" t="s">
        <v>594</v>
      </c>
      <c r="AF125" s="205" t="s">
        <v>660</v>
      </c>
      <c r="AG125" s="191">
        <f>Z125</f>
        <v>60000</v>
      </c>
      <c r="AH125" s="191">
        <f>AA125</f>
        <v>65000</v>
      </c>
      <c r="AI125" s="191">
        <f>AB125</f>
        <v>68000</v>
      </c>
      <c r="AJ125" s="191">
        <f>AC125</f>
        <v>106935</v>
      </c>
      <c r="AK125" s="192">
        <v>106935</v>
      </c>
      <c r="AL125" s="209">
        <v>1</v>
      </c>
      <c r="AM125" s="206" t="s">
        <v>260</v>
      </c>
    </row>
    <row r="126" spans="1:39" ht="160.5" customHeight="1">
      <c r="A126" s="198"/>
      <c r="B126" s="198"/>
      <c r="C126" s="198"/>
      <c r="D126" s="186"/>
      <c r="E126" s="198"/>
      <c r="F126" s="198"/>
      <c r="G126" s="199"/>
      <c r="H126" s="199"/>
      <c r="I126" s="199"/>
      <c r="J126" s="199"/>
      <c r="K126" s="199"/>
      <c r="L126" s="188"/>
      <c r="M126" s="205" t="s">
        <v>702</v>
      </c>
      <c r="N126" s="197">
        <v>32</v>
      </c>
      <c r="O126" s="197">
        <v>38</v>
      </c>
      <c r="P126" s="193">
        <v>37</v>
      </c>
      <c r="Q126" s="193">
        <v>34</v>
      </c>
      <c r="R126" s="209"/>
      <c r="S126" s="198"/>
      <c r="T126" s="198"/>
      <c r="U126" s="198"/>
      <c r="V126" s="186"/>
      <c r="W126" s="198"/>
      <c r="X126" s="198"/>
      <c r="Y126" s="199"/>
      <c r="Z126" s="199"/>
      <c r="AA126" s="199"/>
      <c r="AB126" s="199"/>
      <c r="AC126" s="199"/>
      <c r="AD126" s="199"/>
      <c r="AE126" s="188"/>
      <c r="AF126" s="205" t="s">
        <v>703</v>
      </c>
      <c r="AG126" s="197">
        <v>32</v>
      </c>
      <c r="AH126" s="197">
        <v>38</v>
      </c>
      <c r="AI126" s="193">
        <v>37</v>
      </c>
      <c r="AJ126" s="193">
        <v>34</v>
      </c>
      <c r="AK126" s="197">
        <v>32</v>
      </c>
      <c r="AL126" s="209"/>
      <c r="AM126" s="206"/>
    </row>
    <row r="127" spans="1:39" ht="170.25" customHeight="1">
      <c r="A127" s="198"/>
      <c r="B127" s="198"/>
      <c r="C127" s="198"/>
      <c r="D127" s="186"/>
      <c r="E127" s="198"/>
      <c r="F127" s="198"/>
      <c r="G127" s="199"/>
      <c r="H127" s="199"/>
      <c r="I127" s="199"/>
      <c r="J127" s="199"/>
      <c r="K127" s="199"/>
      <c r="L127" s="188"/>
      <c r="M127" s="205" t="s">
        <v>704</v>
      </c>
      <c r="N127" s="191">
        <f>N125/N126</f>
        <v>1875</v>
      </c>
      <c r="O127" s="191">
        <f>O125/O126</f>
        <v>1710.5263157894738</v>
      </c>
      <c r="P127" s="191">
        <f>P125/P126</f>
        <v>1837.837837837838</v>
      </c>
      <c r="Q127" s="191">
        <f>Q125/Q126</f>
        <v>3145.1470588235293</v>
      </c>
      <c r="R127" s="209"/>
      <c r="S127" s="198"/>
      <c r="T127" s="198"/>
      <c r="U127" s="198"/>
      <c r="V127" s="186"/>
      <c r="W127" s="198"/>
      <c r="X127" s="198"/>
      <c r="Y127" s="199"/>
      <c r="Z127" s="199"/>
      <c r="AA127" s="199"/>
      <c r="AB127" s="199"/>
      <c r="AC127" s="199"/>
      <c r="AD127" s="199"/>
      <c r="AE127" s="188"/>
      <c r="AF127" s="205" t="s">
        <v>704</v>
      </c>
      <c r="AG127" s="191">
        <f>AG125/AG126</f>
        <v>1875</v>
      </c>
      <c r="AH127" s="191">
        <f>AH125/AH126</f>
        <v>1710.5263157894738</v>
      </c>
      <c r="AI127" s="191">
        <f>AI125/AI126</f>
        <v>1837.837837837838</v>
      </c>
      <c r="AJ127" s="191">
        <f>AJ125/AJ126</f>
        <v>3145.1470588235293</v>
      </c>
      <c r="AK127" s="191">
        <v>3341.72</v>
      </c>
      <c r="AL127" s="209"/>
      <c r="AM127" s="206"/>
    </row>
    <row r="128" spans="1:39" ht="155.25" customHeight="1">
      <c r="A128" s="198"/>
      <c r="B128" s="198"/>
      <c r="C128" s="198"/>
      <c r="D128" s="186"/>
      <c r="E128" s="198"/>
      <c r="F128" s="198"/>
      <c r="G128" s="199"/>
      <c r="H128" s="199"/>
      <c r="I128" s="199"/>
      <c r="J128" s="199"/>
      <c r="K128" s="199"/>
      <c r="L128" s="188"/>
      <c r="M128" s="205" t="s">
        <v>705</v>
      </c>
      <c r="N128" s="192">
        <v>100</v>
      </c>
      <c r="O128" s="192">
        <v>100</v>
      </c>
      <c r="P128" s="192">
        <v>100</v>
      </c>
      <c r="Q128" s="192">
        <v>100</v>
      </c>
      <c r="R128" s="209"/>
      <c r="S128" s="198"/>
      <c r="T128" s="198"/>
      <c r="U128" s="198"/>
      <c r="V128" s="186"/>
      <c r="W128" s="198"/>
      <c r="X128" s="198"/>
      <c r="Y128" s="199"/>
      <c r="Z128" s="199"/>
      <c r="AA128" s="199"/>
      <c r="AB128" s="199"/>
      <c r="AC128" s="199"/>
      <c r="AD128" s="199"/>
      <c r="AE128" s="188"/>
      <c r="AF128" s="205" t="s">
        <v>705</v>
      </c>
      <c r="AG128" s="192">
        <v>100</v>
      </c>
      <c r="AH128" s="192">
        <v>100</v>
      </c>
      <c r="AI128" s="192">
        <v>100</v>
      </c>
      <c r="AJ128" s="192">
        <v>100</v>
      </c>
      <c r="AK128" s="192">
        <v>100</v>
      </c>
      <c r="AL128" s="209"/>
      <c r="AM128" s="206"/>
    </row>
    <row r="129" spans="1:39" ht="13.5" customHeight="1">
      <c r="A129" s="190"/>
      <c r="B129" s="195"/>
      <c r="C129" s="195"/>
      <c r="D129" s="193"/>
      <c r="E129" s="195"/>
      <c r="F129" s="195"/>
      <c r="G129" s="193"/>
      <c r="H129" s="193"/>
      <c r="I129" s="193"/>
      <c r="J129" s="193"/>
      <c r="K129" s="193"/>
      <c r="L129" s="195"/>
      <c r="M129" s="195"/>
      <c r="N129" s="193"/>
      <c r="O129" s="193"/>
      <c r="P129" s="193"/>
      <c r="Q129" s="193"/>
      <c r="R129" s="193"/>
      <c r="S129" s="190"/>
      <c r="T129" s="195"/>
      <c r="U129" s="195"/>
      <c r="V129" s="193"/>
      <c r="W129" s="195"/>
      <c r="X129" s="195"/>
      <c r="Y129" s="193"/>
      <c r="Z129" s="193"/>
      <c r="AA129" s="193"/>
      <c r="AB129" s="193"/>
      <c r="AC129" s="193"/>
      <c r="AD129" s="193"/>
      <c r="AE129" s="195"/>
      <c r="AF129" s="195"/>
      <c r="AG129" s="193"/>
      <c r="AH129" s="193"/>
      <c r="AI129" s="193"/>
      <c r="AJ129" s="193"/>
      <c r="AK129" s="195"/>
      <c r="AL129" s="193"/>
      <c r="AM129" s="195"/>
    </row>
    <row r="130" spans="1:39" ht="78" customHeight="1">
      <c r="A130" s="186" t="s">
        <v>262</v>
      </c>
      <c r="B130" s="186" t="s">
        <v>261</v>
      </c>
      <c r="C130" s="198" t="s">
        <v>263</v>
      </c>
      <c r="D130" s="186" t="s">
        <v>18</v>
      </c>
      <c r="E130" s="198" t="s">
        <v>19</v>
      </c>
      <c r="F130" s="198" t="s">
        <v>20</v>
      </c>
      <c r="G130" s="199">
        <f>SUM(H130:K130)</f>
        <v>104205</v>
      </c>
      <c r="H130" s="199">
        <v>32000</v>
      </c>
      <c r="I130" s="199">
        <v>22000</v>
      </c>
      <c r="J130" s="199">
        <v>20205</v>
      </c>
      <c r="K130" s="204">
        <v>30000</v>
      </c>
      <c r="L130" s="188" t="s">
        <v>470</v>
      </c>
      <c r="M130" s="205" t="s">
        <v>659</v>
      </c>
      <c r="N130" s="191">
        <f>H130</f>
        <v>32000</v>
      </c>
      <c r="O130" s="191">
        <f>I130</f>
        <v>22000</v>
      </c>
      <c r="P130" s="191">
        <v>20205</v>
      </c>
      <c r="Q130" s="191">
        <f>K130</f>
        <v>30000</v>
      </c>
      <c r="R130" s="209">
        <v>1</v>
      </c>
      <c r="S130" s="186" t="s">
        <v>262</v>
      </c>
      <c r="T130" s="186" t="s">
        <v>261</v>
      </c>
      <c r="U130" s="198" t="s">
        <v>263</v>
      </c>
      <c r="V130" s="186" t="s">
        <v>578</v>
      </c>
      <c r="W130" s="198" t="s">
        <v>19</v>
      </c>
      <c r="X130" s="198" t="s">
        <v>20</v>
      </c>
      <c r="Y130" s="199">
        <f>SUM(Z130:AD130)</f>
        <v>134205</v>
      </c>
      <c r="Z130" s="199">
        <v>32000</v>
      </c>
      <c r="AA130" s="199">
        <v>22000</v>
      </c>
      <c r="AB130" s="199">
        <v>20205</v>
      </c>
      <c r="AC130" s="204">
        <v>30000</v>
      </c>
      <c r="AD130" s="204">
        <v>30000</v>
      </c>
      <c r="AE130" s="188" t="s">
        <v>595</v>
      </c>
      <c r="AF130" s="205" t="s">
        <v>660</v>
      </c>
      <c r="AG130" s="191">
        <f>Z130</f>
        <v>32000</v>
      </c>
      <c r="AH130" s="191">
        <f>AA130</f>
        <v>22000</v>
      </c>
      <c r="AI130" s="191">
        <v>20205</v>
      </c>
      <c r="AJ130" s="191">
        <f>AC130</f>
        <v>30000</v>
      </c>
      <c r="AK130" s="192">
        <v>30000</v>
      </c>
      <c r="AL130" s="209">
        <v>1</v>
      </c>
      <c r="AM130" s="206" t="s">
        <v>264</v>
      </c>
    </row>
    <row r="131" spans="1:39" ht="109.5" customHeight="1">
      <c r="A131" s="186"/>
      <c r="B131" s="186"/>
      <c r="C131" s="198"/>
      <c r="D131" s="186"/>
      <c r="E131" s="198"/>
      <c r="F131" s="198"/>
      <c r="G131" s="199"/>
      <c r="H131" s="199"/>
      <c r="I131" s="199"/>
      <c r="J131" s="199"/>
      <c r="K131" s="204"/>
      <c r="L131" s="188"/>
      <c r="M131" s="205" t="s">
        <v>706</v>
      </c>
      <c r="N131" s="197">
        <v>3</v>
      </c>
      <c r="O131" s="197">
        <v>3</v>
      </c>
      <c r="P131" s="193">
        <v>3</v>
      </c>
      <c r="Q131" s="193">
        <v>5</v>
      </c>
      <c r="R131" s="209"/>
      <c r="S131" s="186"/>
      <c r="T131" s="186"/>
      <c r="U131" s="198"/>
      <c r="V131" s="186"/>
      <c r="W131" s="198"/>
      <c r="X131" s="198"/>
      <c r="Y131" s="199"/>
      <c r="Z131" s="199"/>
      <c r="AA131" s="199"/>
      <c r="AB131" s="199"/>
      <c r="AC131" s="204"/>
      <c r="AD131" s="204"/>
      <c r="AE131" s="188"/>
      <c r="AF131" s="205" t="s">
        <v>706</v>
      </c>
      <c r="AG131" s="197">
        <v>3</v>
      </c>
      <c r="AH131" s="197">
        <v>3</v>
      </c>
      <c r="AI131" s="193">
        <v>3</v>
      </c>
      <c r="AJ131" s="193">
        <v>5</v>
      </c>
      <c r="AK131" s="197">
        <v>4</v>
      </c>
      <c r="AL131" s="209"/>
      <c r="AM131" s="206"/>
    </row>
    <row r="132" spans="1:39" ht="92.25" customHeight="1">
      <c r="A132" s="186"/>
      <c r="B132" s="186"/>
      <c r="C132" s="198"/>
      <c r="D132" s="186"/>
      <c r="E132" s="198"/>
      <c r="F132" s="198"/>
      <c r="G132" s="199"/>
      <c r="H132" s="199"/>
      <c r="I132" s="199"/>
      <c r="J132" s="199"/>
      <c r="K132" s="204"/>
      <c r="L132" s="188"/>
      <c r="M132" s="246" t="s">
        <v>265</v>
      </c>
      <c r="N132" s="247" t="s">
        <v>255</v>
      </c>
      <c r="O132" s="247">
        <v>3500000</v>
      </c>
      <c r="P132" s="248">
        <v>3500000</v>
      </c>
      <c r="Q132" s="248">
        <v>3500000</v>
      </c>
      <c r="R132" s="209"/>
      <c r="S132" s="186"/>
      <c r="T132" s="186"/>
      <c r="U132" s="198"/>
      <c r="V132" s="186"/>
      <c r="W132" s="198"/>
      <c r="X132" s="198"/>
      <c r="Y132" s="199"/>
      <c r="Z132" s="199"/>
      <c r="AA132" s="199"/>
      <c r="AB132" s="199"/>
      <c r="AC132" s="204"/>
      <c r="AD132" s="204"/>
      <c r="AE132" s="188"/>
      <c r="AF132" s="246" t="s">
        <v>265</v>
      </c>
      <c r="AG132" s="247" t="s">
        <v>255</v>
      </c>
      <c r="AH132" s="247">
        <v>3500000</v>
      </c>
      <c r="AI132" s="248">
        <v>3500000</v>
      </c>
      <c r="AJ132" s="248">
        <v>3500000</v>
      </c>
      <c r="AK132" s="248">
        <v>3500000</v>
      </c>
      <c r="AL132" s="209"/>
      <c r="AM132" s="206"/>
    </row>
    <row r="133" spans="1:39" ht="150.75" customHeight="1">
      <c r="A133" s="186"/>
      <c r="B133" s="186"/>
      <c r="C133" s="198"/>
      <c r="D133" s="186"/>
      <c r="E133" s="198"/>
      <c r="F133" s="198"/>
      <c r="G133" s="199"/>
      <c r="H133" s="199"/>
      <c r="I133" s="199"/>
      <c r="J133" s="199"/>
      <c r="K133" s="204"/>
      <c r="L133" s="188"/>
      <c r="M133" s="205" t="s">
        <v>707</v>
      </c>
      <c r="N133" s="191">
        <f>N130/N131</f>
        <v>10666.666666666666</v>
      </c>
      <c r="O133" s="191">
        <f>O130/O131</f>
        <v>7333.333333333333</v>
      </c>
      <c r="P133" s="191">
        <f>P130/P131</f>
        <v>6735</v>
      </c>
      <c r="Q133" s="191">
        <f>Q130/Q131</f>
        <v>6000</v>
      </c>
      <c r="R133" s="209"/>
      <c r="S133" s="186"/>
      <c r="T133" s="186"/>
      <c r="U133" s="198"/>
      <c r="V133" s="186"/>
      <c r="W133" s="198"/>
      <c r="X133" s="198"/>
      <c r="Y133" s="199"/>
      <c r="Z133" s="199"/>
      <c r="AA133" s="199"/>
      <c r="AB133" s="199"/>
      <c r="AC133" s="204"/>
      <c r="AD133" s="204"/>
      <c r="AE133" s="188"/>
      <c r="AF133" s="205" t="s">
        <v>708</v>
      </c>
      <c r="AG133" s="191">
        <f>AG130/AG131</f>
        <v>10666.666666666666</v>
      </c>
      <c r="AH133" s="191">
        <f>AH130/AH131</f>
        <v>7333.333333333333</v>
      </c>
      <c r="AI133" s="191">
        <f>AI130/AI131</f>
        <v>6735</v>
      </c>
      <c r="AJ133" s="191">
        <f>AJ130/AJ131</f>
        <v>6000</v>
      </c>
      <c r="AK133" s="191">
        <v>7500</v>
      </c>
      <c r="AL133" s="209"/>
      <c r="AM133" s="206"/>
    </row>
    <row r="134" spans="1:39" ht="93" customHeight="1">
      <c r="A134" s="186"/>
      <c r="B134" s="186"/>
      <c r="C134" s="198"/>
      <c r="D134" s="186"/>
      <c r="E134" s="198"/>
      <c r="F134" s="198"/>
      <c r="G134" s="199"/>
      <c r="H134" s="199"/>
      <c r="I134" s="199"/>
      <c r="J134" s="199"/>
      <c r="K134" s="204"/>
      <c r="L134" s="188"/>
      <c r="M134" s="205" t="s">
        <v>695</v>
      </c>
      <c r="N134" s="192">
        <v>100</v>
      </c>
      <c r="O134" s="192">
        <v>100</v>
      </c>
      <c r="P134" s="245">
        <v>100</v>
      </c>
      <c r="Q134" s="245">
        <v>100</v>
      </c>
      <c r="R134" s="209"/>
      <c r="S134" s="186"/>
      <c r="T134" s="186"/>
      <c r="U134" s="198"/>
      <c r="V134" s="186"/>
      <c r="W134" s="198"/>
      <c r="X134" s="198"/>
      <c r="Y134" s="199"/>
      <c r="Z134" s="199"/>
      <c r="AA134" s="199"/>
      <c r="AB134" s="199"/>
      <c r="AC134" s="204"/>
      <c r="AD134" s="204"/>
      <c r="AE134" s="188"/>
      <c r="AF134" s="205" t="s">
        <v>695</v>
      </c>
      <c r="AG134" s="192">
        <v>100</v>
      </c>
      <c r="AH134" s="192">
        <v>100</v>
      </c>
      <c r="AI134" s="245">
        <v>100</v>
      </c>
      <c r="AJ134" s="245">
        <v>100</v>
      </c>
      <c r="AK134" s="192">
        <v>100</v>
      </c>
      <c r="AL134" s="209"/>
      <c r="AM134" s="206"/>
    </row>
    <row r="135" spans="1:39" ht="33" customHeight="1">
      <c r="A135" s="186"/>
      <c r="B135" s="186"/>
      <c r="C135" s="198" t="s">
        <v>266</v>
      </c>
      <c r="D135" s="186" t="s">
        <v>499</v>
      </c>
      <c r="E135" s="198" t="s">
        <v>19</v>
      </c>
      <c r="F135" s="198" t="s">
        <v>20</v>
      </c>
      <c r="G135" s="199">
        <f>SUM(H135:K135)</f>
        <v>11000</v>
      </c>
      <c r="H135" s="199">
        <v>6000</v>
      </c>
      <c r="I135" s="199">
        <v>5000</v>
      </c>
      <c r="J135" s="199">
        <f>P135</f>
        <v>0</v>
      </c>
      <c r="K135" s="204">
        <v>0</v>
      </c>
      <c r="L135" s="188" t="s">
        <v>471</v>
      </c>
      <c r="M135" s="205" t="s">
        <v>659</v>
      </c>
      <c r="N135" s="191">
        <f>H135</f>
        <v>6000</v>
      </c>
      <c r="O135" s="191">
        <f>I135</f>
        <v>5000</v>
      </c>
      <c r="P135" s="192"/>
      <c r="Q135" s="192"/>
      <c r="R135" s="209">
        <v>1</v>
      </c>
      <c r="S135" s="186"/>
      <c r="T135" s="186"/>
      <c r="U135" s="198" t="s">
        <v>266</v>
      </c>
      <c r="V135" s="186" t="s">
        <v>499</v>
      </c>
      <c r="W135" s="198" t="s">
        <v>19</v>
      </c>
      <c r="X135" s="198" t="s">
        <v>20</v>
      </c>
      <c r="Y135" s="199">
        <f>SUM(Z135:AC135)</f>
        <v>11000</v>
      </c>
      <c r="Z135" s="199">
        <v>6000</v>
      </c>
      <c r="AA135" s="199">
        <v>5000</v>
      </c>
      <c r="AB135" s="199">
        <f>AI135</f>
        <v>0</v>
      </c>
      <c r="AC135" s="204">
        <v>0</v>
      </c>
      <c r="AD135" s="204">
        <v>0</v>
      </c>
      <c r="AE135" s="188" t="s">
        <v>596</v>
      </c>
      <c r="AF135" s="205" t="s">
        <v>660</v>
      </c>
      <c r="AG135" s="191">
        <f>Z135</f>
        <v>6000</v>
      </c>
      <c r="AH135" s="191">
        <f>AA135</f>
        <v>5000</v>
      </c>
      <c r="AI135" s="192"/>
      <c r="AJ135" s="192"/>
      <c r="AK135" s="227"/>
      <c r="AL135" s="209">
        <v>1</v>
      </c>
      <c r="AM135" s="206"/>
    </row>
    <row r="136" spans="1:39" ht="81" customHeight="1">
      <c r="A136" s="186"/>
      <c r="B136" s="186"/>
      <c r="C136" s="198"/>
      <c r="D136" s="186"/>
      <c r="E136" s="198"/>
      <c r="F136" s="198"/>
      <c r="G136" s="199"/>
      <c r="H136" s="199"/>
      <c r="I136" s="199"/>
      <c r="J136" s="199"/>
      <c r="K136" s="204"/>
      <c r="L136" s="188"/>
      <c r="M136" s="190" t="s">
        <v>709</v>
      </c>
      <c r="N136" s="197">
        <v>3</v>
      </c>
      <c r="O136" s="197">
        <v>3</v>
      </c>
      <c r="P136" s="197"/>
      <c r="Q136" s="249"/>
      <c r="R136" s="209"/>
      <c r="S136" s="186"/>
      <c r="T136" s="186"/>
      <c r="U136" s="198"/>
      <c r="V136" s="186"/>
      <c r="W136" s="198"/>
      <c r="X136" s="198"/>
      <c r="Y136" s="199"/>
      <c r="Z136" s="199"/>
      <c r="AA136" s="199"/>
      <c r="AB136" s="199"/>
      <c r="AC136" s="204"/>
      <c r="AD136" s="204"/>
      <c r="AE136" s="188"/>
      <c r="AF136" s="190" t="s">
        <v>710</v>
      </c>
      <c r="AG136" s="197">
        <v>3</v>
      </c>
      <c r="AH136" s="197">
        <v>3</v>
      </c>
      <c r="AI136" s="197"/>
      <c r="AJ136" s="249"/>
      <c r="AK136" s="228"/>
      <c r="AL136" s="209"/>
      <c r="AM136" s="206"/>
    </row>
    <row r="137" spans="1:39" ht="53.25" customHeight="1">
      <c r="A137" s="186"/>
      <c r="B137" s="186"/>
      <c r="C137" s="198"/>
      <c r="D137" s="186"/>
      <c r="E137" s="198"/>
      <c r="F137" s="198"/>
      <c r="G137" s="199"/>
      <c r="H137" s="199"/>
      <c r="I137" s="199"/>
      <c r="J137" s="199"/>
      <c r="K137" s="204"/>
      <c r="L137" s="188"/>
      <c r="M137" s="233" t="s">
        <v>194</v>
      </c>
      <c r="N137" s="203" t="s">
        <v>269</v>
      </c>
      <c r="O137" s="203" t="s">
        <v>270</v>
      </c>
      <c r="P137" s="203"/>
      <c r="Q137" s="203"/>
      <c r="R137" s="209"/>
      <c r="S137" s="186"/>
      <c r="T137" s="186"/>
      <c r="U137" s="198"/>
      <c r="V137" s="186"/>
      <c r="W137" s="198"/>
      <c r="X137" s="198"/>
      <c r="Y137" s="199"/>
      <c r="Z137" s="199"/>
      <c r="AA137" s="199"/>
      <c r="AB137" s="199"/>
      <c r="AC137" s="204"/>
      <c r="AD137" s="204"/>
      <c r="AE137" s="188"/>
      <c r="AF137" s="233" t="s">
        <v>194</v>
      </c>
      <c r="AG137" s="203" t="s">
        <v>269</v>
      </c>
      <c r="AH137" s="203" t="s">
        <v>270</v>
      </c>
      <c r="AI137" s="203"/>
      <c r="AJ137" s="203"/>
      <c r="AK137" s="250"/>
      <c r="AL137" s="209"/>
      <c r="AM137" s="206"/>
    </row>
    <row r="138" spans="1:39" ht="135.75" customHeight="1">
      <c r="A138" s="186"/>
      <c r="B138" s="186"/>
      <c r="C138" s="198"/>
      <c r="D138" s="186"/>
      <c r="E138" s="198"/>
      <c r="F138" s="198"/>
      <c r="G138" s="199"/>
      <c r="H138" s="199"/>
      <c r="I138" s="199"/>
      <c r="J138" s="199"/>
      <c r="K138" s="204"/>
      <c r="L138" s="188"/>
      <c r="M138" s="205" t="s">
        <v>711</v>
      </c>
      <c r="N138" s="191">
        <f>N135/N136</f>
        <v>2000</v>
      </c>
      <c r="O138" s="191">
        <f>O135/O136</f>
        <v>1666.6666666666667</v>
      </c>
      <c r="P138" s="191"/>
      <c r="Q138" s="191"/>
      <c r="R138" s="209"/>
      <c r="S138" s="186"/>
      <c r="T138" s="186"/>
      <c r="U138" s="198"/>
      <c r="V138" s="186"/>
      <c r="W138" s="198"/>
      <c r="X138" s="198"/>
      <c r="Y138" s="199"/>
      <c r="Z138" s="199"/>
      <c r="AA138" s="199"/>
      <c r="AB138" s="199"/>
      <c r="AC138" s="204"/>
      <c r="AD138" s="204"/>
      <c r="AE138" s="188"/>
      <c r="AF138" s="205" t="s">
        <v>711</v>
      </c>
      <c r="AG138" s="191">
        <f>AG135/AG136</f>
        <v>2000</v>
      </c>
      <c r="AH138" s="191">
        <f>AH135/AH136</f>
        <v>1666.6666666666667</v>
      </c>
      <c r="AI138" s="191"/>
      <c r="AJ138" s="191"/>
      <c r="AK138" s="205"/>
      <c r="AL138" s="209"/>
      <c r="AM138" s="206"/>
    </row>
    <row r="139" spans="1:39" ht="115.5" customHeight="1">
      <c r="A139" s="186"/>
      <c r="B139" s="186"/>
      <c r="C139" s="198"/>
      <c r="D139" s="186"/>
      <c r="E139" s="198"/>
      <c r="F139" s="198"/>
      <c r="G139" s="199"/>
      <c r="H139" s="199"/>
      <c r="I139" s="199"/>
      <c r="J139" s="199"/>
      <c r="K139" s="204"/>
      <c r="L139" s="188"/>
      <c r="M139" s="205" t="s">
        <v>712</v>
      </c>
      <c r="N139" s="192">
        <v>100</v>
      </c>
      <c r="O139" s="192">
        <v>131</v>
      </c>
      <c r="P139" s="251"/>
      <c r="Q139" s="251"/>
      <c r="R139" s="209"/>
      <c r="S139" s="186"/>
      <c r="T139" s="186"/>
      <c r="U139" s="198"/>
      <c r="V139" s="186"/>
      <c r="W139" s="198"/>
      <c r="X139" s="198"/>
      <c r="Y139" s="199"/>
      <c r="Z139" s="199"/>
      <c r="AA139" s="199"/>
      <c r="AB139" s="199"/>
      <c r="AC139" s="204"/>
      <c r="AD139" s="204"/>
      <c r="AE139" s="188"/>
      <c r="AF139" s="205" t="s">
        <v>712</v>
      </c>
      <c r="AG139" s="192">
        <v>100</v>
      </c>
      <c r="AH139" s="192">
        <v>131</v>
      </c>
      <c r="AI139" s="251"/>
      <c r="AJ139" s="251"/>
      <c r="AK139" s="205"/>
      <c r="AL139" s="209"/>
      <c r="AM139" s="206"/>
    </row>
    <row r="140" spans="1:39" ht="33" customHeight="1">
      <c r="A140" s="186"/>
      <c r="B140" s="186"/>
      <c r="C140" s="198" t="s">
        <v>271</v>
      </c>
      <c r="D140" s="186" t="s">
        <v>80</v>
      </c>
      <c r="E140" s="198" t="s">
        <v>81</v>
      </c>
      <c r="F140" s="198" t="s">
        <v>20</v>
      </c>
      <c r="G140" s="199">
        <f>SUM(H140:K140)</f>
        <v>154800</v>
      </c>
      <c r="H140" s="199">
        <v>31200</v>
      </c>
      <c r="I140" s="199">
        <v>31200</v>
      </c>
      <c r="J140" s="199">
        <v>31200</v>
      </c>
      <c r="K140" s="204">
        <v>61200</v>
      </c>
      <c r="L140" s="188" t="s">
        <v>472</v>
      </c>
      <c r="M140" s="205" t="s">
        <v>659</v>
      </c>
      <c r="N140" s="191">
        <f>H140</f>
        <v>31200</v>
      </c>
      <c r="O140" s="191">
        <f>I140</f>
        <v>31200</v>
      </c>
      <c r="P140" s="191">
        <v>31200</v>
      </c>
      <c r="Q140" s="191">
        <v>61200</v>
      </c>
      <c r="R140" s="209">
        <v>2</v>
      </c>
      <c r="S140" s="186"/>
      <c r="T140" s="186"/>
      <c r="U140" s="198" t="s">
        <v>271</v>
      </c>
      <c r="V140" s="186" t="s">
        <v>540</v>
      </c>
      <c r="W140" s="198" t="s">
        <v>81</v>
      </c>
      <c r="X140" s="198" t="s">
        <v>20</v>
      </c>
      <c r="Y140" s="199">
        <f>SUM(Z140:AD140)</f>
        <v>244800</v>
      </c>
      <c r="Z140" s="199">
        <v>31200</v>
      </c>
      <c r="AA140" s="199">
        <v>31200</v>
      </c>
      <c r="AB140" s="199">
        <v>31200</v>
      </c>
      <c r="AC140" s="204">
        <v>61200</v>
      </c>
      <c r="AD140" s="204">
        <v>90000</v>
      </c>
      <c r="AE140" s="188" t="s">
        <v>597</v>
      </c>
      <c r="AF140" s="205" t="s">
        <v>660</v>
      </c>
      <c r="AG140" s="191">
        <f>Z140</f>
        <v>31200</v>
      </c>
      <c r="AH140" s="191">
        <f>AA140</f>
        <v>31200</v>
      </c>
      <c r="AI140" s="191">
        <v>31200</v>
      </c>
      <c r="AJ140" s="191">
        <v>61200</v>
      </c>
      <c r="AK140" s="191">
        <v>90000</v>
      </c>
      <c r="AL140" s="209">
        <v>2</v>
      </c>
      <c r="AM140" s="206" t="s">
        <v>272</v>
      </c>
    </row>
    <row r="141" spans="1:39" ht="33" customHeight="1">
      <c r="A141" s="186"/>
      <c r="B141" s="186"/>
      <c r="C141" s="198"/>
      <c r="D141" s="186"/>
      <c r="E141" s="198"/>
      <c r="F141" s="198"/>
      <c r="G141" s="199"/>
      <c r="H141" s="199"/>
      <c r="I141" s="199"/>
      <c r="J141" s="199"/>
      <c r="K141" s="204"/>
      <c r="L141" s="188"/>
      <c r="M141" s="205" t="s">
        <v>713</v>
      </c>
      <c r="N141" s="197">
        <v>1</v>
      </c>
      <c r="O141" s="197">
        <v>1</v>
      </c>
      <c r="P141" s="208">
        <v>1</v>
      </c>
      <c r="Q141" s="208">
        <v>1</v>
      </c>
      <c r="R141" s="209"/>
      <c r="S141" s="186"/>
      <c r="T141" s="186"/>
      <c r="U141" s="198"/>
      <c r="V141" s="186"/>
      <c r="W141" s="198"/>
      <c r="X141" s="198"/>
      <c r="Y141" s="199"/>
      <c r="Z141" s="199"/>
      <c r="AA141" s="199"/>
      <c r="AB141" s="199"/>
      <c r="AC141" s="204"/>
      <c r="AD141" s="204"/>
      <c r="AE141" s="188"/>
      <c r="AF141" s="205" t="s">
        <v>714</v>
      </c>
      <c r="AG141" s="197">
        <v>1</v>
      </c>
      <c r="AH141" s="197">
        <v>1</v>
      </c>
      <c r="AI141" s="208">
        <v>1</v>
      </c>
      <c r="AJ141" s="208">
        <v>1</v>
      </c>
      <c r="AK141" s="197">
        <v>1</v>
      </c>
      <c r="AL141" s="209"/>
      <c r="AM141" s="206"/>
    </row>
    <row r="142" spans="1:39" ht="80.25" customHeight="1">
      <c r="A142" s="186"/>
      <c r="B142" s="186"/>
      <c r="C142" s="198"/>
      <c r="D142" s="186"/>
      <c r="E142" s="198"/>
      <c r="F142" s="198"/>
      <c r="G142" s="199"/>
      <c r="H142" s="199"/>
      <c r="I142" s="199"/>
      <c r="J142" s="199"/>
      <c r="K142" s="204"/>
      <c r="L142" s="188"/>
      <c r="M142" s="205" t="s">
        <v>715</v>
      </c>
      <c r="N142" s="191">
        <f>N140/N141</f>
        <v>31200</v>
      </c>
      <c r="O142" s="191">
        <f>O140/O141</f>
        <v>31200</v>
      </c>
      <c r="P142" s="191">
        <f>P140/P141</f>
        <v>31200</v>
      </c>
      <c r="Q142" s="191">
        <f>Q140/Q141</f>
        <v>61200</v>
      </c>
      <c r="R142" s="209"/>
      <c r="S142" s="186"/>
      <c r="T142" s="186"/>
      <c r="U142" s="198"/>
      <c r="V142" s="186"/>
      <c r="W142" s="198"/>
      <c r="X142" s="198"/>
      <c r="Y142" s="199"/>
      <c r="Z142" s="199"/>
      <c r="AA142" s="199"/>
      <c r="AB142" s="199"/>
      <c r="AC142" s="204"/>
      <c r="AD142" s="204"/>
      <c r="AE142" s="188"/>
      <c r="AF142" s="205" t="s">
        <v>715</v>
      </c>
      <c r="AG142" s="191">
        <f>AG140/AG141</f>
        <v>31200</v>
      </c>
      <c r="AH142" s="191">
        <f>AH140/AH141</f>
        <v>31200</v>
      </c>
      <c r="AI142" s="191">
        <f>AI140/AI141</f>
        <v>31200</v>
      </c>
      <c r="AJ142" s="191">
        <f>AJ140/AJ141</f>
        <v>61200</v>
      </c>
      <c r="AK142" s="191">
        <v>90000</v>
      </c>
      <c r="AL142" s="209"/>
      <c r="AM142" s="206"/>
    </row>
    <row r="143" spans="1:39" ht="63" customHeight="1">
      <c r="A143" s="186"/>
      <c r="B143" s="186"/>
      <c r="C143" s="198"/>
      <c r="D143" s="186"/>
      <c r="E143" s="198"/>
      <c r="F143" s="198"/>
      <c r="G143" s="199"/>
      <c r="H143" s="199"/>
      <c r="I143" s="199"/>
      <c r="J143" s="199"/>
      <c r="K143" s="204"/>
      <c r="L143" s="188"/>
      <c r="M143" s="205" t="s">
        <v>716</v>
      </c>
      <c r="N143" s="192">
        <v>100</v>
      </c>
      <c r="O143" s="192">
        <v>100</v>
      </c>
      <c r="P143" s="192">
        <v>100</v>
      </c>
      <c r="Q143" s="192">
        <v>100</v>
      </c>
      <c r="R143" s="209"/>
      <c r="S143" s="186"/>
      <c r="T143" s="186"/>
      <c r="U143" s="198"/>
      <c r="V143" s="186"/>
      <c r="W143" s="198"/>
      <c r="X143" s="198"/>
      <c r="Y143" s="199"/>
      <c r="Z143" s="199"/>
      <c r="AA143" s="199"/>
      <c r="AB143" s="199"/>
      <c r="AC143" s="204"/>
      <c r="AD143" s="204"/>
      <c r="AE143" s="188"/>
      <c r="AF143" s="205" t="s">
        <v>716</v>
      </c>
      <c r="AG143" s="192">
        <v>100</v>
      </c>
      <c r="AH143" s="192">
        <v>100</v>
      </c>
      <c r="AI143" s="192">
        <v>100</v>
      </c>
      <c r="AJ143" s="192">
        <v>100</v>
      </c>
      <c r="AK143" s="192">
        <v>100</v>
      </c>
      <c r="AL143" s="209"/>
      <c r="AM143" s="206"/>
    </row>
    <row r="144" spans="1:39" ht="33" customHeight="1">
      <c r="A144" s="186"/>
      <c r="B144" s="186"/>
      <c r="C144" s="198" t="s">
        <v>273</v>
      </c>
      <c r="D144" s="186" t="s">
        <v>80</v>
      </c>
      <c r="E144" s="198" t="s">
        <v>81</v>
      </c>
      <c r="F144" s="198" t="s">
        <v>20</v>
      </c>
      <c r="G144" s="199">
        <f>SUM(H144:K144)</f>
        <v>219300</v>
      </c>
      <c r="H144" s="199">
        <v>40000</v>
      </c>
      <c r="I144" s="199">
        <v>45000</v>
      </c>
      <c r="J144" s="199">
        <v>34300</v>
      </c>
      <c r="K144" s="199">
        <v>100000</v>
      </c>
      <c r="L144" s="188" t="s">
        <v>473</v>
      </c>
      <c r="M144" s="205" t="s">
        <v>659</v>
      </c>
      <c r="N144" s="191">
        <f>H144</f>
        <v>40000</v>
      </c>
      <c r="O144" s="191">
        <f>I144</f>
        <v>45000</v>
      </c>
      <c r="P144" s="191">
        <v>34300</v>
      </c>
      <c r="Q144" s="191">
        <v>100000</v>
      </c>
      <c r="R144" s="209">
        <v>2</v>
      </c>
      <c r="S144" s="186"/>
      <c r="T144" s="186"/>
      <c r="U144" s="198" t="s">
        <v>273</v>
      </c>
      <c r="V144" s="186" t="s">
        <v>540</v>
      </c>
      <c r="W144" s="198" t="s">
        <v>81</v>
      </c>
      <c r="X144" s="198" t="s">
        <v>20</v>
      </c>
      <c r="Y144" s="199">
        <f>SUM(Z144:AD144)</f>
        <v>339300</v>
      </c>
      <c r="Z144" s="199">
        <v>40000</v>
      </c>
      <c r="AA144" s="199">
        <v>45000</v>
      </c>
      <c r="AB144" s="199">
        <v>34300</v>
      </c>
      <c r="AC144" s="199">
        <v>100000</v>
      </c>
      <c r="AD144" s="199">
        <v>120000</v>
      </c>
      <c r="AE144" s="188" t="s">
        <v>598</v>
      </c>
      <c r="AF144" s="205" t="s">
        <v>660</v>
      </c>
      <c r="AG144" s="191">
        <f>Z144</f>
        <v>40000</v>
      </c>
      <c r="AH144" s="191">
        <f>AA144</f>
        <v>45000</v>
      </c>
      <c r="AI144" s="191">
        <v>34300</v>
      </c>
      <c r="AJ144" s="191">
        <v>100000</v>
      </c>
      <c r="AK144" s="191">
        <v>120000</v>
      </c>
      <c r="AL144" s="209">
        <v>2</v>
      </c>
      <c r="AM144" s="206" t="s">
        <v>274</v>
      </c>
    </row>
    <row r="145" spans="1:39" ht="108.75" customHeight="1">
      <c r="A145" s="186"/>
      <c r="B145" s="186"/>
      <c r="C145" s="198"/>
      <c r="D145" s="186"/>
      <c r="E145" s="198"/>
      <c r="F145" s="198"/>
      <c r="G145" s="199"/>
      <c r="H145" s="199"/>
      <c r="I145" s="199"/>
      <c r="J145" s="199"/>
      <c r="K145" s="199"/>
      <c r="L145" s="188"/>
      <c r="M145" s="205" t="s">
        <v>717</v>
      </c>
      <c r="N145" s="197">
        <v>18</v>
      </c>
      <c r="O145" s="197">
        <v>48</v>
      </c>
      <c r="P145" s="208">
        <v>4</v>
      </c>
      <c r="Q145" s="208">
        <v>2</v>
      </c>
      <c r="R145" s="209"/>
      <c r="S145" s="186"/>
      <c r="T145" s="186"/>
      <c r="U145" s="198"/>
      <c r="V145" s="186"/>
      <c r="W145" s="198"/>
      <c r="X145" s="198"/>
      <c r="Y145" s="199"/>
      <c r="Z145" s="199"/>
      <c r="AA145" s="199"/>
      <c r="AB145" s="199"/>
      <c r="AC145" s="199"/>
      <c r="AD145" s="199"/>
      <c r="AE145" s="188"/>
      <c r="AF145" s="205" t="s">
        <v>717</v>
      </c>
      <c r="AG145" s="197">
        <v>18</v>
      </c>
      <c r="AH145" s="197">
        <v>48</v>
      </c>
      <c r="AI145" s="208">
        <v>4</v>
      </c>
      <c r="AJ145" s="208">
        <v>2</v>
      </c>
      <c r="AK145" s="197">
        <v>2</v>
      </c>
      <c r="AL145" s="209"/>
      <c r="AM145" s="206"/>
    </row>
    <row r="146" spans="1:39" ht="89.25" customHeight="1">
      <c r="A146" s="186"/>
      <c r="B146" s="186"/>
      <c r="C146" s="198"/>
      <c r="D146" s="186"/>
      <c r="E146" s="198"/>
      <c r="F146" s="198"/>
      <c r="G146" s="199"/>
      <c r="H146" s="199"/>
      <c r="I146" s="199"/>
      <c r="J146" s="199"/>
      <c r="K146" s="199"/>
      <c r="L146" s="188"/>
      <c r="M146" s="205" t="s">
        <v>718</v>
      </c>
      <c r="N146" s="191">
        <f>N144/N145</f>
        <v>2222.222222222222</v>
      </c>
      <c r="O146" s="191">
        <f>O144/O145</f>
        <v>937.5</v>
      </c>
      <c r="P146" s="191">
        <f>P144/P145</f>
        <v>8575</v>
      </c>
      <c r="Q146" s="191">
        <f>Q144/Q145</f>
        <v>50000</v>
      </c>
      <c r="R146" s="209"/>
      <c r="S146" s="186"/>
      <c r="T146" s="186"/>
      <c r="U146" s="198"/>
      <c r="V146" s="186"/>
      <c r="W146" s="198"/>
      <c r="X146" s="198"/>
      <c r="Y146" s="199"/>
      <c r="Z146" s="199"/>
      <c r="AA146" s="199"/>
      <c r="AB146" s="199"/>
      <c r="AC146" s="199"/>
      <c r="AD146" s="199"/>
      <c r="AE146" s="188"/>
      <c r="AF146" s="205" t="s">
        <v>718</v>
      </c>
      <c r="AG146" s="191">
        <f>AG144/AG145</f>
        <v>2222.222222222222</v>
      </c>
      <c r="AH146" s="191">
        <f>AH144/AH145</f>
        <v>937.5</v>
      </c>
      <c r="AI146" s="191">
        <f>AI144/AI145</f>
        <v>8575</v>
      </c>
      <c r="AJ146" s="191">
        <f>AJ144/AJ145</f>
        <v>50000</v>
      </c>
      <c r="AK146" s="191">
        <v>60000</v>
      </c>
      <c r="AL146" s="209"/>
      <c r="AM146" s="206"/>
    </row>
    <row r="147" spans="1:39" ht="93" customHeight="1">
      <c r="A147" s="186"/>
      <c r="B147" s="186"/>
      <c r="C147" s="198"/>
      <c r="D147" s="186"/>
      <c r="E147" s="198"/>
      <c r="F147" s="198"/>
      <c r="G147" s="199"/>
      <c r="H147" s="199"/>
      <c r="I147" s="199"/>
      <c r="J147" s="199"/>
      <c r="K147" s="199"/>
      <c r="L147" s="188"/>
      <c r="M147" s="205" t="s">
        <v>719</v>
      </c>
      <c r="N147" s="192">
        <v>100</v>
      </c>
      <c r="O147" s="192">
        <v>100</v>
      </c>
      <c r="P147" s="192">
        <v>100</v>
      </c>
      <c r="Q147" s="192">
        <v>100</v>
      </c>
      <c r="R147" s="209"/>
      <c r="S147" s="186"/>
      <c r="T147" s="186"/>
      <c r="U147" s="198"/>
      <c r="V147" s="186"/>
      <c r="W147" s="198"/>
      <c r="X147" s="198"/>
      <c r="Y147" s="199"/>
      <c r="Z147" s="199"/>
      <c r="AA147" s="199"/>
      <c r="AB147" s="199"/>
      <c r="AC147" s="199"/>
      <c r="AD147" s="199"/>
      <c r="AE147" s="188"/>
      <c r="AF147" s="205" t="s">
        <v>719</v>
      </c>
      <c r="AG147" s="192">
        <v>100</v>
      </c>
      <c r="AH147" s="192">
        <v>100</v>
      </c>
      <c r="AI147" s="192">
        <v>100</v>
      </c>
      <c r="AJ147" s="192">
        <v>100</v>
      </c>
      <c r="AK147" s="192">
        <v>100</v>
      </c>
      <c r="AL147" s="209"/>
      <c r="AM147" s="206"/>
    </row>
    <row r="148" spans="1:39" ht="33" customHeight="1">
      <c r="A148" s="186"/>
      <c r="B148" s="186"/>
      <c r="C148" s="198" t="s">
        <v>275</v>
      </c>
      <c r="D148" s="186" t="s">
        <v>80</v>
      </c>
      <c r="E148" s="198" t="s">
        <v>81</v>
      </c>
      <c r="F148" s="198" t="s">
        <v>20</v>
      </c>
      <c r="G148" s="199">
        <f>SUM(H148:K148)</f>
        <v>169330</v>
      </c>
      <c r="H148" s="199">
        <v>40000</v>
      </c>
      <c r="I148" s="199">
        <v>30000</v>
      </c>
      <c r="J148" s="199">
        <v>49330</v>
      </c>
      <c r="K148" s="199">
        <v>50000</v>
      </c>
      <c r="L148" s="188" t="s">
        <v>474</v>
      </c>
      <c r="M148" s="205" t="s">
        <v>659</v>
      </c>
      <c r="N148" s="191">
        <f>H148</f>
        <v>40000</v>
      </c>
      <c r="O148" s="191">
        <f>I148</f>
        <v>30000</v>
      </c>
      <c r="P148" s="191">
        <v>49330</v>
      </c>
      <c r="Q148" s="191">
        <v>50000</v>
      </c>
      <c r="R148" s="209">
        <v>2</v>
      </c>
      <c r="S148" s="186"/>
      <c r="T148" s="186"/>
      <c r="U148" s="198" t="s">
        <v>275</v>
      </c>
      <c r="V148" s="186" t="s">
        <v>540</v>
      </c>
      <c r="W148" s="198" t="s">
        <v>81</v>
      </c>
      <c r="X148" s="198" t="s">
        <v>20</v>
      </c>
      <c r="Y148" s="199">
        <f>SUM(Z148:AD148)</f>
        <v>244330</v>
      </c>
      <c r="Z148" s="199">
        <v>40000</v>
      </c>
      <c r="AA148" s="199">
        <v>30000</v>
      </c>
      <c r="AB148" s="199">
        <v>49330</v>
      </c>
      <c r="AC148" s="199">
        <v>50000</v>
      </c>
      <c r="AD148" s="199">
        <v>75000</v>
      </c>
      <c r="AE148" s="188" t="s">
        <v>599</v>
      </c>
      <c r="AF148" s="205" t="s">
        <v>660</v>
      </c>
      <c r="AG148" s="191">
        <f>Z148</f>
        <v>40000</v>
      </c>
      <c r="AH148" s="191">
        <f>AA148</f>
        <v>30000</v>
      </c>
      <c r="AI148" s="191">
        <v>49330</v>
      </c>
      <c r="AJ148" s="191">
        <v>50000</v>
      </c>
      <c r="AK148" s="191">
        <v>75000</v>
      </c>
      <c r="AL148" s="209">
        <v>2</v>
      </c>
      <c r="AM148" s="206" t="s">
        <v>276</v>
      </c>
    </row>
    <row r="149" spans="1:39" ht="60" customHeight="1">
      <c r="A149" s="186"/>
      <c r="B149" s="186"/>
      <c r="C149" s="198"/>
      <c r="D149" s="186"/>
      <c r="E149" s="198"/>
      <c r="F149" s="198"/>
      <c r="G149" s="199"/>
      <c r="H149" s="199"/>
      <c r="I149" s="199"/>
      <c r="J149" s="199"/>
      <c r="K149" s="199"/>
      <c r="L149" s="188"/>
      <c r="M149" s="190" t="s">
        <v>720</v>
      </c>
      <c r="N149" s="197">
        <v>0.57</v>
      </c>
      <c r="O149" s="197">
        <v>0.6</v>
      </c>
      <c r="P149" s="208">
        <v>6</v>
      </c>
      <c r="Q149" s="208">
        <v>4</v>
      </c>
      <c r="R149" s="209"/>
      <c r="S149" s="186"/>
      <c r="T149" s="186"/>
      <c r="U149" s="198"/>
      <c r="V149" s="186"/>
      <c r="W149" s="198"/>
      <c r="X149" s="198"/>
      <c r="Y149" s="199"/>
      <c r="Z149" s="199"/>
      <c r="AA149" s="199"/>
      <c r="AB149" s="199"/>
      <c r="AC149" s="199"/>
      <c r="AD149" s="199"/>
      <c r="AE149" s="188"/>
      <c r="AF149" s="190" t="s">
        <v>721</v>
      </c>
      <c r="AG149" s="197">
        <v>0.57</v>
      </c>
      <c r="AH149" s="197">
        <v>0.6</v>
      </c>
      <c r="AI149" s="208">
        <v>6</v>
      </c>
      <c r="AJ149" s="208">
        <v>4</v>
      </c>
      <c r="AK149" s="197">
        <v>3</v>
      </c>
      <c r="AL149" s="209"/>
      <c r="AM149" s="206"/>
    </row>
    <row r="150" spans="1:39" ht="123" customHeight="1">
      <c r="A150" s="186"/>
      <c r="B150" s="186"/>
      <c r="C150" s="198"/>
      <c r="D150" s="186"/>
      <c r="E150" s="198"/>
      <c r="F150" s="198"/>
      <c r="G150" s="199"/>
      <c r="H150" s="199"/>
      <c r="I150" s="199"/>
      <c r="J150" s="199"/>
      <c r="K150" s="199"/>
      <c r="L150" s="188"/>
      <c r="M150" s="205" t="s">
        <v>722</v>
      </c>
      <c r="N150" s="191">
        <f>N148/N149</f>
        <v>70175.43859649124</v>
      </c>
      <c r="O150" s="191">
        <f>O148/O149</f>
        <v>50000</v>
      </c>
      <c r="P150" s="191">
        <f>P148/P149</f>
        <v>8221.666666666666</v>
      </c>
      <c r="Q150" s="191">
        <f>Q148/Q149</f>
        <v>12500</v>
      </c>
      <c r="R150" s="209"/>
      <c r="S150" s="186"/>
      <c r="T150" s="186"/>
      <c r="U150" s="198"/>
      <c r="V150" s="186"/>
      <c r="W150" s="198"/>
      <c r="X150" s="198"/>
      <c r="Y150" s="199"/>
      <c r="Z150" s="199"/>
      <c r="AA150" s="199"/>
      <c r="AB150" s="199"/>
      <c r="AC150" s="199"/>
      <c r="AD150" s="199"/>
      <c r="AE150" s="188"/>
      <c r="AF150" s="205" t="s">
        <v>722</v>
      </c>
      <c r="AG150" s="191">
        <f>AG148/AG149</f>
        <v>70175.43859649124</v>
      </c>
      <c r="AH150" s="191">
        <f>AH148/AH149</f>
        <v>50000</v>
      </c>
      <c r="AI150" s="191">
        <f>AI148/AI149</f>
        <v>8221.666666666666</v>
      </c>
      <c r="AJ150" s="191">
        <f>AJ148/AJ149</f>
        <v>12500</v>
      </c>
      <c r="AK150" s="191">
        <v>25000</v>
      </c>
      <c r="AL150" s="209"/>
      <c r="AM150" s="206"/>
    </row>
    <row r="151" spans="1:39" ht="84" customHeight="1">
      <c r="A151" s="186"/>
      <c r="B151" s="186"/>
      <c r="C151" s="198"/>
      <c r="D151" s="186"/>
      <c r="E151" s="198"/>
      <c r="F151" s="198"/>
      <c r="G151" s="199"/>
      <c r="H151" s="199"/>
      <c r="I151" s="199"/>
      <c r="J151" s="199"/>
      <c r="K151" s="199"/>
      <c r="L151" s="188"/>
      <c r="M151" s="205" t="s">
        <v>654</v>
      </c>
      <c r="N151" s="192">
        <v>100</v>
      </c>
      <c r="O151" s="192">
        <v>100</v>
      </c>
      <c r="P151" s="192">
        <v>100</v>
      </c>
      <c r="Q151" s="192">
        <v>100</v>
      </c>
      <c r="R151" s="209"/>
      <c r="S151" s="186"/>
      <c r="T151" s="186"/>
      <c r="U151" s="198"/>
      <c r="V151" s="186"/>
      <c r="W151" s="198"/>
      <c r="X151" s="198"/>
      <c r="Y151" s="199"/>
      <c r="Z151" s="199"/>
      <c r="AA151" s="199"/>
      <c r="AB151" s="199"/>
      <c r="AC151" s="199"/>
      <c r="AD151" s="199"/>
      <c r="AE151" s="188"/>
      <c r="AF151" s="205" t="s">
        <v>654</v>
      </c>
      <c r="AG151" s="192">
        <v>100</v>
      </c>
      <c r="AH151" s="192">
        <v>100</v>
      </c>
      <c r="AI151" s="192">
        <v>100</v>
      </c>
      <c r="AJ151" s="192">
        <v>100</v>
      </c>
      <c r="AK151" s="192">
        <v>100</v>
      </c>
      <c r="AL151" s="209"/>
      <c r="AM151" s="206"/>
    </row>
    <row r="152" spans="1:39" ht="33" customHeight="1">
      <c r="A152" s="186"/>
      <c r="B152" s="186"/>
      <c r="C152" s="198" t="s">
        <v>277</v>
      </c>
      <c r="D152" s="186" t="s">
        <v>80</v>
      </c>
      <c r="E152" s="198" t="s">
        <v>81</v>
      </c>
      <c r="F152" s="198" t="s">
        <v>20</v>
      </c>
      <c r="G152" s="199">
        <f>SUM(H152:K152)</f>
        <v>38000</v>
      </c>
      <c r="H152" s="199">
        <v>10000</v>
      </c>
      <c r="I152" s="199">
        <v>10500</v>
      </c>
      <c r="J152" s="199">
        <v>4000</v>
      </c>
      <c r="K152" s="199">
        <v>13500</v>
      </c>
      <c r="L152" s="188" t="s">
        <v>475</v>
      </c>
      <c r="M152" s="205" t="s">
        <v>659</v>
      </c>
      <c r="N152" s="191">
        <f>H152</f>
        <v>10000</v>
      </c>
      <c r="O152" s="191">
        <f>I152</f>
        <v>10500</v>
      </c>
      <c r="P152" s="191">
        <v>4000</v>
      </c>
      <c r="Q152" s="191">
        <f>K152</f>
        <v>13500</v>
      </c>
      <c r="R152" s="209">
        <v>2</v>
      </c>
      <c r="S152" s="186"/>
      <c r="T152" s="186"/>
      <c r="U152" s="198" t="s">
        <v>277</v>
      </c>
      <c r="V152" s="186" t="s">
        <v>540</v>
      </c>
      <c r="W152" s="198" t="s">
        <v>81</v>
      </c>
      <c r="X152" s="198" t="s">
        <v>20</v>
      </c>
      <c r="Y152" s="199">
        <f>SUM(Z152:AD152)</f>
        <v>58000</v>
      </c>
      <c r="Z152" s="199">
        <v>10000</v>
      </c>
      <c r="AA152" s="199">
        <v>10500</v>
      </c>
      <c r="AB152" s="199">
        <v>4000</v>
      </c>
      <c r="AC152" s="199">
        <v>13500</v>
      </c>
      <c r="AD152" s="199">
        <v>20000</v>
      </c>
      <c r="AE152" s="188" t="s">
        <v>600</v>
      </c>
      <c r="AF152" s="205" t="s">
        <v>660</v>
      </c>
      <c r="AG152" s="191">
        <f>Z152</f>
        <v>10000</v>
      </c>
      <c r="AH152" s="191">
        <f>AA152</f>
        <v>10500</v>
      </c>
      <c r="AI152" s="191">
        <v>4000</v>
      </c>
      <c r="AJ152" s="191">
        <f>AC152</f>
        <v>13500</v>
      </c>
      <c r="AK152" s="191">
        <v>20000</v>
      </c>
      <c r="AL152" s="209">
        <v>2</v>
      </c>
      <c r="AM152" s="206" t="s">
        <v>278</v>
      </c>
    </row>
    <row r="153" spans="1:39" ht="73.5" customHeight="1">
      <c r="A153" s="186"/>
      <c r="B153" s="186"/>
      <c r="C153" s="198"/>
      <c r="D153" s="186"/>
      <c r="E153" s="198"/>
      <c r="F153" s="198"/>
      <c r="G153" s="199"/>
      <c r="H153" s="199"/>
      <c r="I153" s="199"/>
      <c r="J153" s="199"/>
      <c r="K153" s="199"/>
      <c r="L153" s="188"/>
      <c r="M153" s="205" t="s">
        <v>723</v>
      </c>
      <c r="N153" s="197">
        <v>12</v>
      </c>
      <c r="O153" s="197">
        <v>12</v>
      </c>
      <c r="P153" s="208">
        <v>1</v>
      </c>
      <c r="Q153" s="208">
        <v>1</v>
      </c>
      <c r="R153" s="209"/>
      <c r="S153" s="186"/>
      <c r="T153" s="186"/>
      <c r="U153" s="198"/>
      <c r="V153" s="186"/>
      <c r="W153" s="198"/>
      <c r="X153" s="198"/>
      <c r="Y153" s="199"/>
      <c r="Z153" s="199"/>
      <c r="AA153" s="199"/>
      <c r="AB153" s="199"/>
      <c r="AC153" s="199"/>
      <c r="AD153" s="199"/>
      <c r="AE153" s="188"/>
      <c r="AF153" s="205" t="s">
        <v>724</v>
      </c>
      <c r="AG153" s="197">
        <v>12</v>
      </c>
      <c r="AH153" s="197">
        <v>12</v>
      </c>
      <c r="AI153" s="208">
        <v>1</v>
      </c>
      <c r="AJ153" s="208">
        <v>1</v>
      </c>
      <c r="AK153" s="197">
        <v>1</v>
      </c>
      <c r="AL153" s="209"/>
      <c r="AM153" s="206"/>
    </row>
    <row r="154" spans="1:39" ht="106.5" customHeight="1">
      <c r="A154" s="186"/>
      <c r="B154" s="186"/>
      <c r="C154" s="198"/>
      <c r="D154" s="186"/>
      <c r="E154" s="198"/>
      <c r="F154" s="198"/>
      <c r="G154" s="199"/>
      <c r="H154" s="199"/>
      <c r="I154" s="199"/>
      <c r="J154" s="199"/>
      <c r="K154" s="199"/>
      <c r="L154" s="188"/>
      <c r="M154" s="205" t="s">
        <v>725</v>
      </c>
      <c r="N154" s="191">
        <f>N152/N153</f>
        <v>833.3333333333334</v>
      </c>
      <c r="O154" s="191">
        <f>O152/O153</f>
        <v>875</v>
      </c>
      <c r="P154" s="191">
        <f>P152/P153</f>
        <v>4000</v>
      </c>
      <c r="Q154" s="191">
        <f>Q152/Q153</f>
        <v>13500</v>
      </c>
      <c r="R154" s="209"/>
      <c r="S154" s="186"/>
      <c r="T154" s="186"/>
      <c r="U154" s="198"/>
      <c r="V154" s="186"/>
      <c r="W154" s="198"/>
      <c r="X154" s="198"/>
      <c r="Y154" s="199"/>
      <c r="Z154" s="199"/>
      <c r="AA154" s="199"/>
      <c r="AB154" s="199"/>
      <c r="AC154" s="199"/>
      <c r="AD154" s="199"/>
      <c r="AE154" s="188"/>
      <c r="AF154" s="205" t="s">
        <v>725</v>
      </c>
      <c r="AG154" s="191">
        <f>AG152/AG153</f>
        <v>833.3333333333334</v>
      </c>
      <c r="AH154" s="191">
        <f>AH152/AH153</f>
        <v>875</v>
      </c>
      <c r="AI154" s="191">
        <f>AI152/AI153</f>
        <v>4000</v>
      </c>
      <c r="AJ154" s="191">
        <f>AJ152/AJ153</f>
        <v>13500</v>
      </c>
      <c r="AK154" s="191">
        <v>20000</v>
      </c>
      <c r="AL154" s="209"/>
      <c r="AM154" s="206"/>
    </row>
    <row r="155" spans="1:39" ht="63.75" customHeight="1">
      <c r="A155" s="186"/>
      <c r="B155" s="186"/>
      <c r="C155" s="198"/>
      <c r="D155" s="186"/>
      <c r="E155" s="198"/>
      <c r="F155" s="198"/>
      <c r="G155" s="199"/>
      <c r="H155" s="199"/>
      <c r="I155" s="199"/>
      <c r="J155" s="199"/>
      <c r="K155" s="199"/>
      <c r="L155" s="188"/>
      <c r="M155" s="205" t="s">
        <v>654</v>
      </c>
      <c r="N155" s="192">
        <v>100</v>
      </c>
      <c r="O155" s="192">
        <v>100</v>
      </c>
      <c r="P155" s="192">
        <v>100</v>
      </c>
      <c r="Q155" s="192">
        <v>100</v>
      </c>
      <c r="R155" s="209"/>
      <c r="S155" s="186"/>
      <c r="T155" s="186"/>
      <c r="U155" s="198"/>
      <c r="V155" s="186"/>
      <c r="W155" s="198"/>
      <c r="X155" s="198"/>
      <c r="Y155" s="199"/>
      <c r="Z155" s="199"/>
      <c r="AA155" s="199"/>
      <c r="AB155" s="199"/>
      <c r="AC155" s="199"/>
      <c r="AD155" s="199"/>
      <c r="AE155" s="188"/>
      <c r="AF155" s="205" t="s">
        <v>654</v>
      </c>
      <c r="AG155" s="192">
        <v>100</v>
      </c>
      <c r="AH155" s="192">
        <v>100</v>
      </c>
      <c r="AI155" s="192">
        <v>100</v>
      </c>
      <c r="AJ155" s="192">
        <v>100</v>
      </c>
      <c r="AK155" s="192">
        <v>100</v>
      </c>
      <c r="AL155" s="209"/>
      <c r="AM155" s="206"/>
    </row>
    <row r="156" spans="1:39" ht="33" customHeight="1">
      <c r="A156" s="186"/>
      <c r="B156" s="186"/>
      <c r="C156" s="198" t="s">
        <v>279</v>
      </c>
      <c r="D156" s="186" t="s">
        <v>18</v>
      </c>
      <c r="E156" s="198" t="s">
        <v>19</v>
      </c>
      <c r="F156" s="198" t="s">
        <v>20</v>
      </c>
      <c r="G156" s="199">
        <f>SUM(H156:K156)</f>
        <v>245000</v>
      </c>
      <c r="H156" s="199">
        <v>85000</v>
      </c>
      <c r="I156" s="199">
        <v>55000</v>
      </c>
      <c r="J156" s="199">
        <v>25000</v>
      </c>
      <c r="K156" s="199">
        <v>80000</v>
      </c>
      <c r="L156" s="188" t="s">
        <v>476</v>
      </c>
      <c r="M156" s="205" t="s">
        <v>634</v>
      </c>
      <c r="N156" s="191">
        <f>H156</f>
        <v>85000</v>
      </c>
      <c r="O156" s="191">
        <f>I156</f>
        <v>55000</v>
      </c>
      <c r="P156" s="191">
        <f>J156</f>
        <v>25000</v>
      </c>
      <c r="Q156" s="191">
        <f>K156</f>
        <v>80000</v>
      </c>
      <c r="R156" s="209">
        <v>4</v>
      </c>
      <c r="S156" s="186"/>
      <c r="T156" s="186"/>
      <c r="U156" s="198" t="s">
        <v>279</v>
      </c>
      <c r="V156" s="186" t="s">
        <v>578</v>
      </c>
      <c r="W156" s="198" t="s">
        <v>19</v>
      </c>
      <c r="X156" s="198" t="s">
        <v>20</v>
      </c>
      <c r="Y156" s="199">
        <f>SUM(Z156:AD156)</f>
        <v>325000</v>
      </c>
      <c r="Z156" s="199">
        <v>85000</v>
      </c>
      <c r="AA156" s="199">
        <v>55000</v>
      </c>
      <c r="AB156" s="199">
        <v>25000</v>
      </c>
      <c r="AC156" s="199">
        <v>80000</v>
      </c>
      <c r="AD156" s="199">
        <v>80000</v>
      </c>
      <c r="AE156" s="188" t="s">
        <v>601</v>
      </c>
      <c r="AF156" s="205" t="s">
        <v>635</v>
      </c>
      <c r="AG156" s="191">
        <f>Z156</f>
        <v>85000</v>
      </c>
      <c r="AH156" s="191">
        <f>AA156</f>
        <v>55000</v>
      </c>
      <c r="AI156" s="191">
        <f>AB156</f>
        <v>25000</v>
      </c>
      <c r="AJ156" s="191">
        <f>AC156</f>
        <v>80000</v>
      </c>
      <c r="AK156" s="192">
        <v>80000</v>
      </c>
      <c r="AL156" s="209">
        <v>4</v>
      </c>
      <c r="AM156" s="206" t="s">
        <v>280</v>
      </c>
    </row>
    <row r="157" spans="1:39" ht="102.75" customHeight="1">
      <c r="A157" s="186"/>
      <c r="B157" s="186"/>
      <c r="C157" s="198"/>
      <c r="D157" s="186"/>
      <c r="E157" s="198"/>
      <c r="F157" s="198"/>
      <c r="G157" s="199"/>
      <c r="H157" s="199"/>
      <c r="I157" s="199"/>
      <c r="J157" s="199"/>
      <c r="K157" s="199"/>
      <c r="L157" s="188"/>
      <c r="M157" s="190" t="s">
        <v>726</v>
      </c>
      <c r="N157" s="197">
        <v>1</v>
      </c>
      <c r="O157" s="197">
        <v>1</v>
      </c>
      <c r="P157" s="193">
        <v>5</v>
      </c>
      <c r="Q157" s="193">
        <v>3</v>
      </c>
      <c r="R157" s="209"/>
      <c r="S157" s="186"/>
      <c r="T157" s="186"/>
      <c r="U157" s="198"/>
      <c r="V157" s="186"/>
      <c r="W157" s="198"/>
      <c r="X157" s="198"/>
      <c r="Y157" s="199"/>
      <c r="Z157" s="199"/>
      <c r="AA157" s="199"/>
      <c r="AB157" s="199"/>
      <c r="AC157" s="199"/>
      <c r="AD157" s="199"/>
      <c r="AE157" s="188"/>
      <c r="AF157" s="190" t="s">
        <v>727</v>
      </c>
      <c r="AG157" s="197">
        <v>1</v>
      </c>
      <c r="AH157" s="197">
        <v>1</v>
      </c>
      <c r="AI157" s="193">
        <v>5</v>
      </c>
      <c r="AJ157" s="193">
        <v>3</v>
      </c>
      <c r="AK157" s="197">
        <v>3</v>
      </c>
      <c r="AL157" s="209"/>
      <c r="AM157" s="206"/>
    </row>
    <row r="158" spans="1:39" ht="149.25" customHeight="1">
      <c r="A158" s="186"/>
      <c r="B158" s="186"/>
      <c r="C158" s="198"/>
      <c r="D158" s="186"/>
      <c r="E158" s="198"/>
      <c r="F158" s="198"/>
      <c r="G158" s="199"/>
      <c r="H158" s="199"/>
      <c r="I158" s="199"/>
      <c r="J158" s="199"/>
      <c r="K158" s="199"/>
      <c r="L158" s="188"/>
      <c r="M158" s="190" t="s">
        <v>728</v>
      </c>
      <c r="N158" s="191">
        <f>N156/N157</f>
        <v>85000</v>
      </c>
      <c r="O158" s="191">
        <f>O156/O157</f>
        <v>55000</v>
      </c>
      <c r="P158" s="191">
        <f>P156/P157</f>
        <v>5000</v>
      </c>
      <c r="Q158" s="191">
        <f>Q156/Q157</f>
        <v>26666.666666666668</v>
      </c>
      <c r="R158" s="209"/>
      <c r="S158" s="186"/>
      <c r="T158" s="186"/>
      <c r="U158" s="198"/>
      <c r="V158" s="186"/>
      <c r="W158" s="198"/>
      <c r="X158" s="198"/>
      <c r="Y158" s="199"/>
      <c r="Z158" s="199"/>
      <c r="AA158" s="199"/>
      <c r="AB158" s="199"/>
      <c r="AC158" s="199"/>
      <c r="AD158" s="199"/>
      <c r="AE158" s="188"/>
      <c r="AF158" s="190" t="s">
        <v>728</v>
      </c>
      <c r="AG158" s="191">
        <f>AG156/AG157</f>
        <v>85000</v>
      </c>
      <c r="AH158" s="191">
        <f>AH156/AH157</f>
        <v>55000</v>
      </c>
      <c r="AI158" s="191">
        <f>AI156/AI157</f>
        <v>5000</v>
      </c>
      <c r="AJ158" s="191">
        <f>AJ156/AJ157</f>
        <v>26666.666666666668</v>
      </c>
      <c r="AK158" s="191">
        <v>26666.67</v>
      </c>
      <c r="AL158" s="209"/>
      <c r="AM158" s="206"/>
    </row>
    <row r="159" spans="1:39" ht="33.75" customHeight="1">
      <c r="A159" s="186"/>
      <c r="B159" s="186"/>
      <c r="C159" s="198"/>
      <c r="D159" s="186"/>
      <c r="E159" s="198"/>
      <c r="F159" s="198"/>
      <c r="G159" s="199"/>
      <c r="H159" s="199"/>
      <c r="I159" s="199"/>
      <c r="J159" s="199"/>
      <c r="K159" s="199"/>
      <c r="L159" s="188"/>
      <c r="M159" s="190" t="s">
        <v>654</v>
      </c>
      <c r="N159" s="192">
        <v>100</v>
      </c>
      <c r="O159" s="192">
        <v>100</v>
      </c>
      <c r="P159" s="192">
        <v>100</v>
      </c>
      <c r="Q159" s="192">
        <v>100</v>
      </c>
      <c r="R159" s="209"/>
      <c r="S159" s="186"/>
      <c r="T159" s="186"/>
      <c r="U159" s="198"/>
      <c r="V159" s="186"/>
      <c r="W159" s="198"/>
      <c r="X159" s="198"/>
      <c r="Y159" s="199"/>
      <c r="Z159" s="199"/>
      <c r="AA159" s="199"/>
      <c r="AB159" s="199"/>
      <c r="AC159" s="199"/>
      <c r="AD159" s="199"/>
      <c r="AE159" s="188"/>
      <c r="AF159" s="190" t="s">
        <v>654</v>
      </c>
      <c r="AG159" s="192">
        <v>100</v>
      </c>
      <c r="AH159" s="192">
        <v>100</v>
      </c>
      <c r="AI159" s="192">
        <v>100</v>
      </c>
      <c r="AJ159" s="192">
        <v>100</v>
      </c>
      <c r="AK159" s="192">
        <v>100</v>
      </c>
      <c r="AL159" s="209"/>
      <c r="AM159" s="206"/>
    </row>
    <row r="160" spans="1:39" ht="33" customHeight="1">
      <c r="A160" s="186"/>
      <c r="B160" s="186"/>
      <c r="C160" s="198" t="s">
        <v>281</v>
      </c>
      <c r="D160" s="186" t="s">
        <v>80</v>
      </c>
      <c r="E160" s="198" t="s">
        <v>282</v>
      </c>
      <c r="F160" s="198" t="s">
        <v>20</v>
      </c>
      <c r="G160" s="199">
        <f>SUM(H160:K160)</f>
        <v>125500</v>
      </c>
      <c r="H160" s="199">
        <v>20000</v>
      </c>
      <c r="I160" s="199">
        <v>20000</v>
      </c>
      <c r="J160" s="199">
        <v>5500</v>
      </c>
      <c r="K160" s="204">
        <v>80000</v>
      </c>
      <c r="L160" s="188" t="s">
        <v>477</v>
      </c>
      <c r="M160" s="205" t="s">
        <v>659</v>
      </c>
      <c r="N160" s="191">
        <f>H160</f>
        <v>20000</v>
      </c>
      <c r="O160" s="191">
        <f>I160</f>
        <v>20000</v>
      </c>
      <c r="P160" s="191">
        <v>5500</v>
      </c>
      <c r="Q160" s="191">
        <f>K160</f>
        <v>80000</v>
      </c>
      <c r="R160" s="209">
        <v>2</v>
      </c>
      <c r="S160" s="186"/>
      <c r="T160" s="186"/>
      <c r="U160" s="198" t="s">
        <v>281</v>
      </c>
      <c r="V160" s="186" t="s">
        <v>540</v>
      </c>
      <c r="W160" s="198" t="s">
        <v>282</v>
      </c>
      <c r="X160" s="198" t="s">
        <v>20</v>
      </c>
      <c r="Y160" s="199">
        <f>SUM(Z160:AD160)</f>
        <v>205500</v>
      </c>
      <c r="Z160" s="199">
        <v>20000</v>
      </c>
      <c r="AA160" s="199">
        <v>20000</v>
      </c>
      <c r="AB160" s="199">
        <v>5500</v>
      </c>
      <c r="AC160" s="204">
        <v>80000</v>
      </c>
      <c r="AD160" s="204">
        <v>80000</v>
      </c>
      <c r="AE160" s="188" t="s">
        <v>602</v>
      </c>
      <c r="AF160" s="205" t="s">
        <v>660</v>
      </c>
      <c r="AG160" s="191">
        <f>Z160</f>
        <v>20000</v>
      </c>
      <c r="AH160" s="191">
        <f>AA160</f>
        <v>20000</v>
      </c>
      <c r="AI160" s="191">
        <v>5500</v>
      </c>
      <c r="AJ160" s="191">
        <f>AC160</f>
        <v>80000</v>
      </c>
      <c r="AK160" s="191">
        <v>80000</v>
      </c>
      <c r="AL160" s="209">
        <v>2</v>
      </c>
      <c r="AM160" s="206" t="s">
        <v>283</v>
      </c>
    </row>
    <row r="161" spans="1:39" ht="69.75" customHeight="1">
      <c r="A161" s="186"/>
      <c r="B161" s="186"/>
      <c r="C161" s="198"/>
      <c r="D161" s="186"/>
      <c r="E161" s="198"/>
      <c r="F161" s="198"/>
      <c r="G161" s="199"/>
      <c r="H161" s="199"/>
      <c r="I161" s="199"/>
      <c r="J161" s="199"/>
      <c r="K161" s="204"/>
      <c r="L161" s="188"/>
      <c r="M161" s="190" t="s">
        <v>729</v>
      </c>
      <c r="N161" s="197">
        <v>12262</v>
      </c>
      <c r="O161" s="197">
        <v>6000</v>
      </c>
      <c r="P161" s="193">
        <v>2</v>
      </c>
      <c r="Q161" s="193">
        <v>3</v>
      </c>
      <c r="R161" s="209"/>
      <c r="S161" s="186"/>
      <c r="T161" s="186"/>
      <c r="U161" s="198"/>
      <c r="V161" s="186"/>
      <c r="W161" s="198"/>
      <c r="X161" s="198"/>
      <c r="Y161" s="199"/>
      <c r="Z161" s="199"/>
      <c r="AA161" s="199"/>
      <c r="AB161" s="199"/>
      <c r="AC161" s="204"/>
      <c r="AD161" s="204"/>
      <c r="AE161" s="188"/>
      <c r="AF161" s="190" t="s">
        <v>730</v>
      </c>
      <c r="AG161" s="197">
        <v>12262</v>
      </c>
      <c r="AH161" s="197">
        <v>6000</v>
      </c>
      <c r="AI161" s="193">
        <v>2</v>
      </c>
      <c r="AJ161" s="193">
        <v>3</v>
      </c>
      <c r="AK161" s="197">
        <v>3</v>
      </c>
      <c r="AL161" s="209"/>
      <c r="AM161" s="206"/>
    </row>
    <row r="162" spans="1:39" ht="131.25" customHeight="1">
      <c r="A162" s="186"/>
      <c r="B162" s="186"/>
      <c r="C162" s="198"/>
      <c r="D162" s="186"/>
      <c r="E162" s="198"/>
      <c r="F162" s="198"/>
      <c r="G162" s="199"/>
      <c r="H162" s="199"/>
      <c r="I162" s="199"/>
      <c r="J162" s="199"/>
      <c r="K162" s="204"/>
      <c r="L162" s="188"/>
      <c r="M162" s="190" t="s">
        <v>731</v>
      </c>
      <c r="N162" s="191">
        <f>N160/N161</f>
        <v>1.631055292774425</v>
      </c>
      <c r="O162" s="191">
        <f>O160/O161</f>
        <v>3.3333333333333335</v>
      </c>
      <c r="P162" s="191">
        <f>P160/P161</f>
        <v>2750</v>
      </c>
      <c r="Q162" s="191">
        <f>Q160/Q161</f>
        <v>26666.666666666668</v>
      </c>
      <c r="R162" s="209"/>
      <c r="S162" s="186"/>
      <c r="T162" s="186"/>
      <c r="U162" s="198"/>
      <c r="V162" s="186"/>
      <c r="W162" s="198"/>
      <c r="X162" s="198"/>
      <c r="Y162" s="199"/>
      <c r="Z162" s="199"/>
      <c r="AA162" s="199"/>
      <c r="AB162" s="199"/>
      <c r="AC162" s="204"/>
      <c r="AD162" s="204"/>
      <c r="AE162" s="188"/>
      <c r="AF162" s="190" t="s">
        <v>731</v>
      </c>
      <c r="AG162" s="191">
        <f>AG160/AG161</f>
        <v>1.631055292774425</v>
      </c>
      <c r="AH162" s="191">
        <f>AH160/AH161</f>
        <v>3.3333333333333335</v>
      </c>
      <c r="AI162" s="191">
        <f>AI160/AI161</f>
        <v>2750</v>
      </c>
      <c r="AJ162" s="191">
        <f>AJ160/AJ161</f>
        <v>26666.666666666668</v>
      </c>
      <c r="AK162" s="191">
        <v>26666.67</v>
      </c>
      <c r="AL162" s="209"/>
      <c r="AM162" s="206"/>
    </row>
    <row r="163" spans="1:39" ht="120" customHeight="1">
      <c r="A163" s="186"/>
      <c r="B163" s="186"/>
      <c r="C163" s="198"/>
      <c r="D163" s="186"/>
      <c r="E163" s="198"/>
      <c r="F163" s="198"/>
      <c r="G163" s="199"/>
      <c r="H163" s="199"/>
      <c r="I163" s="199"/>
      <c r="J163" s="199"/>
      <c r="K163" s="204"/>
      <c r="L163" s="188"/>
      <c r="M163" s="190" t="s">
        <v>654</v>
      </c>
      <c r="N163" s="192">
        <v>100</v>
      </c>
      <c r="O163" s="192">
        <v>100</v>
      </c>
      <c r="P163" s="192">
        <v>100</v>
      </c>
      <c r="Q163" s="192">
        <v>100</v>
      </c>
      <c r="R163" s="209"/>
      <c r="S163" s="186"/>
      <c r="T163" s="186"/>
      <c r="U163" s="198"/>
      <c r="V163" s="186"/>
      <c r="W163" s="198"/>
      <c r="X163" s="198"/>
      <c r="Y163" s="199"/>
      <c r="Z163" s="199"/>
      <c r="AA163" s="199"/>
      <c r="AB163" s="199"/>
      <c r="AC163" s="204"/>
      <c r="AD163" s="204"/>
      <c r="AE163" s="188"/>
      <c r="AF163" s="190" t="s">
        <v>654</v>
      </c>
      <c r="AG163" s="192">
        <v>100</v>
      </c>
      <c r="AH163" s="192">
        <v>100</v>
      </c>
      <c r="AI163" s="192">
        <v>100</v>
      </c>
      <c r="AJ163" s="192">
        <v>100</v>
      </c>
      <c r="AK163" s="192">
        <v>100</v>
      </c>
      <c r="AL163" s="209"/>
      <c r="AM163" s="206"/>
    </row>
    <row r="164" spans="1:39" ht="143.25" customHeight="1">
      <c r="A164" s="186"/>
      <c r="B164" s="186"/>
      <c r="C164" s="198" t="s">
        <v>284</v>
      </c>
      <c r="D164" s="186" t="s">
        <v>80</v>
      </c>
      <c r="E164" s="198" t="s">
        <v>110</v>
      </c>
      <c r="F164" s="198" t="s">
        <v>20</v>
      </c>
      <c r="G164" s="199">
        <f>SUM(H164:K164)</f>
        <v>537502.4</v>
      </c>
      <c r="H164" s="199">
        <v>120054.1</v>
      </c>
      <c r="I164" s="199">
        <v>40284.5</v>
      </c>
      <c r="J164" s="204">
        <f>P164</f>
        <v>176099.8</v>
      </c>
      <c r="K164" s="204">
        <v>201064</v>
      </c>
      <c r="L164" s="188" t="s">
        <v>478</v>
      </c>
      <c r="M164" s="205" t="s">
        <v>701</v>
      </c>
      <c r="N164" s="191">
        <f>H164</f>
        <v>120054.1</v>
      </c>
      <c r="O164" s="191">
        <f>I164</f>
        <v>40284.5</v>
      </c>
      <c r="P164" s="191">
        <v>176099.8</v>
      </c>
      <c r="Q164" s="191">
        <f>K164</f>
        <v>201064</v>
      </c>
      <c r="R164" s="209">
        <v>2</v>
      </c>
      <c r="S164" s="186"/>
      <c r="T164" s="186"/>
      <c r="U164" s="198" t="s">
        <v>284</v>
      </c>
      <c r="V164" s="186" t="s">
        <v>540</v>
      </c>
      <c r="W164" s="198" t="s">
        <v>110</v>
      </c>
      <c r="X164" s="198" t="s">
        <v>20</v>
      </c>
      <c r="Y164" s="199">
        <f>SUM(Z164:AD164)</f>
        <v>937502.4</v>
      </c>
      <c r="Z164" s="199">
        <v>120054.1</v>
      </c>
      <c r="AA164" s="199">
        <v>40284.5</v>
      </c>
      <c r="AB164" s="204">
        <f>AI164</f>
        <v>176099.8</v>
      </c>
      <c r="AC164" s="204">
        <v>201064</v>
      </c>
      <c r="AD164" s="204">
        <v>400000</v>
      </c>
      <c r="AE164" s="188" t="s">
        <v>603</v>
      </c>
      <c r="AF164" s="205" t="s">
        <v>660</v>
      </c>
      <c r="AG164" s="191">
        <f>Z164</f>
        <v>120054.1</v>
      </c>
      <c r="AH164" s="191">
        <f>AA164</f>
        <v>40284.5</v>
      </c>
      <c r="AI164" s="191">
        <v>176099.8</v>
      </c>
      <c r="AJ164" s="191">
        <f>AC164</f>
        <v>201064</v>
      </c>
      <c r="AK164" s="191">
        <v>400000</v>
      </c>
      <c r="AL164" s="209">
        <v>2</v>
      </c>
      <c r="AM164" s="206" t="s">
        <v>285</v>
      </c>
    </row>
    <row r="165" spans="1:39" ht="81.75" customHeight="1">
      <c r="A165" s="186"/>
      <c r="B165" s="186"/>
      <c r="C165" s="198"/>
      <c r="D165" s="186"/>
      <c r="E165" s="198"/>
      <c r="F165" s="198"/>
      <c r="G165" s="199"/>
      <c r="H165" s="199"/>
      <c r="I165" s="199"/>
      <c r="J165" s="204"/>
      <c r="K165" s="204"/>
      <c r="L165" s="188"/>
      <c r="M165" s="190" t="s">
        <v>713</v>
      </c>
      <c r="N165" s="197">
        <v>260</v>
      </c>
      <c r="O165" s="197">
        <v>87</v>
      </c>
      <c r="P165" s="197">
        <v>374</v>
      </c>
      <c r="Q165" s="193">
        <v>400</v>
      </c>
      <c r="R165" s="209"/>
      <c r="S165" s="186"/>
      <c r="T165" s="186"/>
      <c r="U165" s="198"/>
      <c r="V165" s="186"/>
      <c r="W165" s="198"/>
      <c r="X165" s="198"/>
      <c r="Y165" s="199"/>
      <c r="Z165" s="199"/>
      <c r="AA165" s="199"/>
      <c r="AB165" s="204"/>
      <c r="AC165" s="204"/>
      <c r="AD165" s="204"/>
      <c r="AE165" s="188"/>
      <c r="AF165" s="190" t="s">
        <v>714</v>
      </c>
      <c r="AG165" s="197">
        <v>260</v>
      </c>
      <c r="AH165" s="197">
        <v>87</v>
      </c>
      <c r="AI165" s="197">
        <v>374</v>
      </c>
      <c r="AJ165" s="193">
        <v>400</v>
      </c>
      <c r="AK165" s="197">
        <v>450</v>
      </c>
      <c r="AL165" s="209"/>
      <c r="AM165" s="206"/>
    </row>
    <row r="166" spans="1:39" ht="139.5" customHeight="1">
      <c r="A166" s="186"/>
      <c r="B166" s="186"/>
      <c r="C166" s="198"/>
      <c r="D166" s="186"/>
      <c r="E166" s="198"/>
      <c r="F166" s="198"/>
      <c r="G166" s="199"/>
      <c r="H166" s="199"/>
      <c r="I166" s="199"/>
      <c r="J166" s="204"/>
      <c r="K166" s="204"/>
      <c r="L166" s="188"/>
      <c r="M166" s="190" t="s">
        <v>732</v>
      </c>
      <c r="N166" s="191">
        <f>N164/N165</f>
        <v>461.7465384615385</v>
      </c>
      <c r="O166" s="191">
        <f>O164/O165</f>
        <v>463.0402298850575</v>
      </c>
      <c r="P166" s="191">
        <f>P164/P165</f>
        <v>470.8550802139037</v>
      </c>
      <c r="Q166" s="191">
        <f>Q164/Q165</f>
        <v>502.66</v>
      </c>
      <c r="R166" s="209"/>
      <c r="S166" s="186"/>
      <c r="T166" s="186"/>
      <c r="U166" s="198"/>
      <c r="V166" s="186"/>
      <c r="W166" s="198"/>
      <c r="X166" s="198"/>
      <c r="Y166" s="199"/>
      <c r="Z166" s="199"/>
      <c r="AA166" s="199"/>
      <c r="AB166" s="204"/>
      <c r="AC166" s="204"/>
      <c r="AD166" s="204"/>
      <c r="AE166" s="188"/>
      <c r="AF166" s="190" t="s">
        <v>732</v>
      </c>
      <c r="AG166" s="191">
        <f>AG164/AG165</f>
        <v>461.7465384615385</v>
      </c>
      <c r="AH166" s="191">
        <f>AH164/AH165</f>
        <v>463.0402298850575</v>
      </c>
      <c r="AI166" s="191">
        <f>AI164/AI165</f>
        <v>470.8550802139037</v>
      </c>
      <c r="AJ166" s="191">
        <f>AJ164/AJ165</f>
        <v>502.66</v>
      </c>
      <c r="AK166" s="191">
        <v>888.89</v>
      </c>
      <c r="AL166" s="209"/>
      <c r="AM166" s="206"/>
    </row>
    <row r="167" spans="1:39" ht="210" customHeight="1">
      <c r="A167" s="186"/>
      <c r="B167" s="186"/>
      <c r="C167" s="198"/>
      <c r="D167" s="186"/>
      <c r="E167" s="198"/>
      <c r="F167" s="198"/>
      <c r="G167" s="199"/>
      <c r="H167" s="199"/>
      <c r="I167" s="199"/>
      <c r="J167" s="204"/>
      <c r="K167" s="204"/>
      <c r="L167" s="188"/>
      <c r="M167" s="190" t="s">
        <v>654</v>
      </c>
      <c r="N167" s="192">
        <v>100</v>
      </c>
      <c r="O167" s="192">
        <v>100</v>
      </c>
      <c r="P167" s="192">
        <v>100</v>
      </c>
      <c r="Q167" s="192">
        <v>100</v>
      </c>
      <c r="R167" s="209"/>
      <c r="S167" s="186"/>
      <c r="T167" s="186"/>
      <c r="U167" s="198"/>
      <c r="V167" s="186"/>
      <c r="W167" s="198"/>
      <c r="X167" s="198"/>
      <c r="Y167" s="199"/>
      <c r="Z167" s="199"/>
      <c r="AA167" s="199"/>
      <c r="AB167" s="204"/>
      <c r="AC167" s="204"/>
      <c r="AD167" s="204"/>
      <c r="AE167" s="188"/>
      <c r="AF167" s="190" t="s">
        <v>654</v>
      </c>
      <c r="AG167" s="192">
        <v>100</v>
      </c>
      <c r="AH167" s="192">
        <v>100</v>
      </c>
      <c r="AI167" s="192">
        <v>100</v>
      </c>
      <c r="AJ167" s="192">
        <v>100</v>
      </c>
      <c r="AK167" s="192">
        <v>100</v>
      </c>
      <c r="AL167" s="209"/>
      <c r="AM167" s="206"/>
    </row>
    <row r="168" spans="1:39" ht="33" customHeight="1">
      <c r="A168" s="189"/>
      <c r="B168" s="189"/>
      <c r="C168" s="187" t="s">
        <v>286</v>
      </c>
      <c r="D168" s="186" t="s">
        <v>294</v>
      </c>
      <c r="E168" s="186" t="s">
        <v>110</v>
      </c>
      <c r="F168" s="186" t="s">
        <v>20</v>
      </c>
      <c r="G168" s="199">
        <f>SUM(H168:K168)</f>
        <v>16886.4</v>
      </c>
      <c r="H168" s="199">
        <v>5628.8</v>
      </c>
      <c r="I168" s="199">
        <v>5628.8</v>
      </c>
      <c r="J168" s="199">
        <v>5628.8</v>
      </c>
      <c r="K168" s="199">
        <v>0</v>
      </c>
      <c r="L168" s="188" t="s">
        <v>523</v>
      </c>
      <c r="M168" s="205" t="s">
        <v>659</v>
      </c>
      <c r="N168" s="191">
        <f>H168</f>
        <v>5628.8</v>
      </c>
      <c r="O168" s="191">
        <f>I168</f>
        <v>5628.8</v>
      </c>
      <c r="P168" s="230">
        <v>5628.8</v>
      </c>
      <c r="Q168" s="193"/>
      <c r="R168" s="193"/>
      <c r="S168" s="189"/>
      <c r="T168" s="189"/>
      <c r="U168" s="187" t="s">
        <v>286</v>
      </c>
      <c r="V168" s="186" t="s">
        <v>294</v>
      </c>
      <c r="W168" s="186" t="s">
        <v>110</v>
      </c>
      <c r="X168" s="186" t="s">
        <v>20</v>
      </c>
      <c r="Y168" s="199">
        <f>SUM(Z168:AC168)</f>
        <v>16886.4</v>
      </c>
      <c r="Z168" s="199">
        <v>5628.8</v>
      </c>
      <c r="AA168" s="199">
        <v>5628.8</v>
      </c>
      <c r="AB168" s="199">
        <v>5628.8</v>
      </c>
      <c r="AC168" s="199">
        <v>0</v>
      </c>
      <c r="AD168" s="199">
        <v>0</v>
      </c>
      <c r="AE168" s="188" t="s">
        <v>604</v>
      </c>
      <c r="AF168" s="205" t="s">
        <v>659</v>
      </c>
      <c r="AG168" s="191">
        <f>Z168</f>
        <v>5628.8</v>
      </c>
      <c r="AH168" s="191">
        <f>AA168</f>
        <v>5628.8</v>
      </c>
      <c r="AI168" s="230">
        <v>5628.8</v>
      </c>
      <c r="AJ168" s="193"/>
      <c r="AK168" s="195"/>
      <c r="AL168" s="193"/>
      <c r="AM168" s="189"/>
    </row>
    <row r="169" spans="1:39" ht="51" customHeight="1">
      <c r="A169" s="189"/>
      <c r="B169" s="189"/>
      <c r="C169" s="187"/>
      <c r="D169" s="186"/>
      <c r="E169" s="186"/>
      <c r="F169" s="186"/>
      <c r="G169" s="199"/>
      <c r="H169" s="199"/>
      <c r="I169" s="199"/>
      <c r="J169" s="199"/>
      <c r="K169" s="199"/>
      <c r="L169" s="188"/>
      <c r="M169" s="190" t="s">
        <v>733</v>
      </c>
      <c r="N169" s="197">
        <v>50</v>
      </c>
      <c r="O169" s="197">
        <v>50</v>
      </c>
      <c r="P169" s="193">
        <v>400</v>
      </c>
      <c r="Q169" s="193"/>
      <c r="R169" s="193"/>
      <c r="S169" s="189"/>
      <c r="T169" s="189"/>
      <c r="U169" s="187"/>
      <c r="V169" s="186"/>
      <c r="W169" s="186"/>
      <c r="X169" s="186"/>
      <c r="Y169" s="199"/>
      <c r="Z169" s="199"/>
      <c r="AA169" s="199"/>
      <c r="AB169" s="199"/>
      <c r="AC169" s="199"/>
      <c r="AD169" s="199"/>
      <c r="AE169" s="188"/>
      <c r="AF169" s="190" t="s">
        <v>733</v>
      </c>
      <c r="AG169" s="197">
        <v>50</v>
      </c>
      <c r="AH169" s="197">
        <v>50</v>
      </c>
      <c r="AI169" s="193">
        <v>400</v>
      </c>
      <c r="AJ169" s="193"/>
      <c r="AK169" s="195"/>
      <c r="AL169" s="193"/>
      <c r="AM169" s="207"/>
    </row>
    <row r="170" spans="1:39" ht="79.5" customHeight="1">
      <c r="A170" s="189"/>
      <c r="B170" s="189"/>
      <c r="C170" s="187"/>
      <c r="D170" s="186"/>
      <c r="E170" s="186"/>
      <c r="F170" s="186"/>
      <c r="G170" s="199"/>
      <c r="H170" s="199"/>
      <c r="I170" s="199"/>
      <c r="J170" s="199"/>
      <c r="K170" s="199"/>
      <c r="L170" s="188"/>
      <c r="M170" s="190" t="s">
        <v>734</v>
      </c>
      <c r="N170" s="191">
        <f>N168/N169</f>
        <v>112.57600000000001</v>
      </c>
      <c r="O170" s="191">
        <f>O168/O169</f>
        <v>112.57600000000001</v>
      </c>
      <c r="P170" s="193">
        <v>14.1</v>
      </c>
      <c r="Q170" s="193"/>
      <c r="R170" s="193"/>
      <c r="S170" s="189"/>
      <c r="T170" s="189"/>
      <c r="U170" s="187"/>
      <c r="V170" s="186"/>
      <c r="W170" s="186"/>
      <c r="X170" s="186"/>
      <c r="Y170" s="199"/>
      <c r="Z170" s="199"/>
      <c r="AA170" s="199"/>
      <c r="AB170" s="199"/>
      <c r="AC170" s="199"/>
      <c r="AD170" s="199"/>
      <c r="AE170" s="188"/>
      <c r="AF170" s="190" t="s">
        <v>734</v>
      </c>
      <c r="AG170" s="191">
        <f>AG168/AG169</f>
        <v>112.57600000000001</v>
      </c>
      <c r="AH170" s="191">
        <f>AH168/AH169</f>
        <v>112.57600000000001</v>
      </c>
      <c r="AI170" s="193">
        <v>14.1</v>
      </c>
      <c r="AJ170" s="193"/>
      <c r="AK170" s="195"/>
      <c r="AL170" s="193"/>
      <c r="AM170" s="207"/>
    </row>
    <row r="171" spans="1:39" ht="90.75" customHeight="1">
      <c r="A171" s="189"/>
      <c r="B171" s="189"/>
      <c r="C171" s="187"/>
      <c r="D171" s="186"/>
      <c r="E171" s="186"/>
      <c r="F171" s="186"/>
      <c r="G171" s="199"/>
      <c r="H171" s="199"/>
      <c r="I171" s="199"/>
      <c r="J171" s="199"/>
      <c r="K171" s="199"/>
      <c r="L171" s="188"/>
      <c r="M171" s="190" t="s">
        <v>735</v>
      </c>
      <c r="N171" s="192">
        <v>100</v>
      </c>
      <c r="O171" s="192">
        <v>100</v>
      </c>
      <c r="P171" s="225">
        <v>100</v>
      </c>
      <c r="Q171" s="193"/>
      <c r="R171" s="193"/>
      <c r="S171" s="189"/>
      <c r="T171" s="189"/>
      <c r="U171" s="187"/>
      <c r="V171" s="186"/>
      <c r="W171" s="186"/>
      <c r="X171" s="186"/>
      <c r="Y171" s="199"/>
      <c r="Z171" s="199"/>
      <c r="AA171" s="199"/>
      <c r="AB171" s="199"/>
      <c r="AC171" s="199"/>
      <c r="AD171" s="199"/>
      <c r="AE171" s="188"/>
      <c r="AF171" s="190" t="s">
        <v>735</v>
      </c>
      <c r="AG171" s="192">
        <v>100</v>
      </c>
      <c r="AH171" s="192">
        <v>100</v>
      </c>
      <c r="AI171" s="225">
        <v>100</v>
      </c>
      <c r="AJ171" s="193"/>
      <c r="AK171" s="195"/>
      <c r="AL171" s="193"/>
      <c r="AM171" s="207"/>
    </row>
    <row r="172" spans="1:39" ht="33" customHeight="1">
      <c r="A172" s="189"/>
      <c r="B172" s="189"/>
      <c r="C172" s="187" t="s">
        <v>287</v>
      </c>
      <c r="D172" s="186" t="s">
        <v>294</v>
      </c>
      <c r="E172" s="186" t="s">
        <v>110</v>
      </c>
      <c r="F172" s="186" t="s">
        <v>20</v>
      </c>
      <c r="G172" s="199">
        <f>SUM(H172:K172)</f>
        <v>95727.3</v>
      </c>
      <c r="H172" s="199">
        <v>20926.6</v>
      </c>
      <c r="I172" s="199">
        <v>70271.9</v>
      </c>
      <c r="J172" s="199">
        <v>4528.8</v>
      </c>
      <c r="K172" s="199"/>
      <c r="L172" s="188" t="s">
        <v>524</v>
      </c>
      <c r="M172" s="205" t="s">
        <v>659</v>
      </c>
      <c r="N172" s="191">
        <f>H172</f>
        <v>20926.6</v>
      </c>
      <c r="O172" s="191">
        <f>I172</f>
        <v>70271.9</v>
      </c>
      <c r="P172" s="230">
        <v>4528.8</v>
      </c>
      <c r="Q172" s="193"/>
      <c r="R172" s="193"/>
      <c r="S172" s="189"/>
      <c r="T172" s="189"/>
      <c r="U172" s="187" t="s">
        <v>287</v>
      </c>
      <c r="V172" s="186" t="s">
        <v>294</v>
      </c>
      <c r="W172" s="186" t="s">
        <v>110</v>
      </c>
      <c r="X172" s="186" t="s">
        <v>20</v>
      </c>
      <c r="Y172" s="199">
        <f>SUM(Z172:AC172)</f>
        <v>95727.3</v>
      </c>
      <c r="Z172" s="199">
        <v>20926.6</v>
      </c>
      <c r="AA172" s="199">
        <v>70271.9</v>
      </c>
      <c r="AB172" s="199">
        <v>4528.8</v>
      </c>
      <c r="AC172" s="199">
        <v>0</v>
      </c>
      <c r="AD172" s="199">
        <v>0</v>
      </c>
      <c r="AE172" s="188" t="s">
        <v>605</v>
      </c>
      <c r="AF172" s="205" t="s">
        <v>660</v>
      </c>
      <c r="AG172" s="191">
        <f>Z172</f>
        <v>20926.6</v>
      </c>
      <c r="AH172" s="191">
        <f>AA172</f>
        <v>70271.9</v>
      </c>
      <c r="AI172" s="230">
        <v>4528.8</v>
      </c>
      <c r="AJ172" s="193"/>
      <c r="AK172" s="195"/>
      <c r="AL172" s="193"/>
      <c r="AM172" s="189"/>
    </row>
    <row r="173" spans="1:39" ht="67.5" customHeight="1">
      <c r="A173" s="189"/>
      <c r="B173" s="189"/>
      <c r="C173" s="187"/>
      <c r="D173" s="186"/>
      <c r="E173" s="186"/>
      <c r="F173" s="186"/>
      <c r="G173" s="199"/>
      <c r="H173" s="199"/>
      <c r="I173" s="199"/>
      <c r="J173" s="199"/>
      <c r="K173" s="199"/>
      <c r="L173" s="188"/>
      <c r="M173" s="190" t="s">
        <v>736</v>
      </c>
      <c r="N173" s="197">
        <v>10</v>
      </c>
      <c r="O173" s="197">
        <v>35</v>
      </c>
      <c r="P173" s="193">
        <v>1</v>
      </c>
      <c r="Q173" s="193"/>
      <c r="R173" s="193"/>
      <c r="S173" s="189"/>
      <c r="T173" s="189"/>
      <c r="U173" s="187"/>
      <c r="V173" s="186"/>
      <c r="W173" s="186"/>
      <c r="X173" s="186"/>
      <c r="Y173" s="199"/>
      <c r="Z173" s="199"/>
      <c r="AA173" s="199"/>
      <c r="AB173" s="199"/>
      <c r="AC173" s="199"/>
      <c r="AD173" s="199"/>
      <c r="AE173" s="188"/>
      <c r="AF173" s="190" t="s">
        <v>737</v>
      </c>
      <c r="AG173" s="197">
        <v>10</v>
      </c>
      <c r="AH173" s="197">
        <v>35</v>
      </c>
      <c r="AI173" s="193">
        <v>1</v>
      </c>
      <c r="AJ173" s="193"/>
      <c r="AK173" s="195"/>
      <c r="AL173" s="193"/>
      <c r="AM173" s="207"/>
    </row>
    <row r="174" spans="1:39" ht="99.75" customHeight="1">
      <c r="A174" s="189"/>
      <c r="B174" s="189"/>
      <c r="C174" s="187"/>
      <c r="D174" s="186"/>
      <c r="E174" s="186"/>
      <c r="F174" s="186"/>
      <c r="G174" s="199"/>
      <c r="H174" s="199"/>
      <c r="I174" s="199"/>
      <c r="J174" s="199"/>
      <c r="K174" s="199"/>
      <c r="L174" s="188"/>
      <c r="M174" s="190" t="s">
        <v>738</v>
      </c>
      <c r="N174" s="191">
        <f>N172/N173</f>
        <v>2092.66</v>
      </c>
      <c r="O174" s="191">
        <f>O172/O173</f>
        <v>2007.7685714285712</v>
      </c>
      <c r="P174" s="193">
        <v>4528.8</v>
      </c>
      <c r="Q174" s="193"/>
      <c r="R174" s="193"/>
      <c r="S174" s="189"/>
      <c r="T174" s="189"/>
      <c r="U174" s="187"/>
      <c r="V174" s="186"/>
      <c r="W174" s="186"/>
      <c r="X174" s="186"/>
      <c r="Y174" s="199"/>
      <c r="Z174" s="199"/>
      <c r="AA174" s="199"/>
      <c r="AB174" s="199"/>
      <c r="AC174" s="199"/>
      <c r="AD174" s="199"/>
      <c r="AE174" s="188"/>
      <c r="AF174" s="190" t="s">
        <v>738</v>
      </c>
      <c r="AG174" s="191">
        <f>AG172/AG173</f>
        <v>2092.66</v>
      </c>
      <c r="AH174" s="191">
        <f>AH172/AH173</f>
        <v>2007.7685714285712</v>
      </c>
      <c r="AI174" s="193">
        <v>4528.8</v>
      </c>
      <c r="AJ174" s="193"/>
      <c r="AK174" s="195"/>
      <c r="AL174" s="193"/>
      <c r="AM174" s="207"/>
    </row>
    <row r="175" spans="1:39" ht="99.75" customHeight="1">
      <c r="A175" s="189"/>
      <c r="B175" s="189"/>
      <c r="C175" s="187"/>
      <c r="D175" s="186"/>
      <c r="E175" s="186"/>
      <c r="F175" s="186"/>
      <c r="G175" s="199"/>
      <c r="H175" s="199"/>
      <c r="I175" s="199"/>
      <c r="J175" s="199"/>
      <c r="K175" s="199"/>
      <c r="L175" s="188"/>
      <c r="M175" s="190" t="s">
        <v>705</v>
      </c>
      <c r="N175" s="192">
        <v>100</v>
      </c>
      <c r="O175" s="192">
        <v>100</v>
      </c>
      <c r="P175" s="225">
        <v>100</v>
      </c>
      <c r="Q175" s="193"/>
      <c r="R175" s="193"/>
      <c r="S175" s="189"/>
      <c r="T175" s="189"/>
      <c r="U175" s="187"/>
      <c r="V175" s="186"/>
      <c r="W175" s="186"/>
      <c r="X175" s="186"/>
      <c r="Y175" s="199"/>
      <c r="Z175" s="199"/>
      <c r="AA175" s="199"/>
      <c r="AB175" s="199"/>
      <c r="AC175" s="199"/>
      <c r="AD175" s="199"/>
      <c r="AE175" s="188"/>
      <c r="AF175" s="190" t="s">
        <v>705</v>
      </c>
      <c r="AG175" s="192">
        <v>100</v>
      </c>
      <c r="AH175" s="192">
        <v>100</v>
      </c>
      <c r="AI175" s="225">
        <v>100</v>
      </c>
      <c r="AJ175" s="193"/>
      <c r="AK175" s="195"/>
      <c r="AL175" s="193"/>
      <c r="AM175" s="207"/>
    </row>
    <row r="176" spans="1:39" ht="94.5" customHeight="1">
      <c r="A176" s="189"/>
      <c r="B176" s="189"/>
      <c r="C176" s="198" t="s">
        <v>288</v>
      </c>
      <c r="D176" s="186" t="s">
        <v>80</v>
      </c>
      <c r="E176" s="198" t="s">
        <v>110</v>
      </c>
      <c r="F176" s="198" t="s">
        <v>20</v>
      </c>
      <c r="G176" s="199">
        <f>SUM(H176:K176)</f>
        <v>41759.1</v>
      </c>
      <c r="H176" s="199">
        <v>15237.7</v>
      </c>
      <c r="I176" s="199">
        <v>10099.4</v>
      </c>
      <c r="J176" s="204">
        <v>2422</v>
      </c>
      <c r="K176" s="204">
        <v>14000</v>
      </c>
      <c r="L176" s="188" t="s">
        <v>479</v>
      </c>
      <c r="M176" s="205" t="s">
        <v>701</v>
      </c>
      <c r="N176" s="191">
        <f>H176</f>
        <v>15237.7</v>
      </c>
      <c r="O176" s="191">
        <f>I176</f>
        <v>10099.4</v>
      </c>
      <c r="P176" s="191">
        <v>2422</v>
      </c>
      <c r="Q176" s="191">
        <f>K176</f>
        <v>14000</v>
      </c>
      <c r="R176" s="209">
        <v>2</v>
      </c>
      <c r="S176" s="189"/>
      <c r="T176" s="189"/>
      <c r="U176" s="198" t="s">
        <v>288</v>
      </c>
      <c r="V176" s="186" t="s">
        <v>540</v>
      </c>
      <c r="W176" s="198" t="s">
        <v>110</v>
      </c>
      <c r="X176" s="198" t="s">
        <v>20</v>
      </c>
      <c r="Y176" s="199">
        <f>SUM(Z176:AD176)</f>
        <v>55759.1</v>
      </c>
      <c r="Z176" s="199">
        <v>15237.7</v>
      </c>
      <c r="AA176" s="199">
        <v>10099.4</v>
      </c>
      <c r="AB176" s="204">
        <v>2422</v>
      </c>
      <c r="AC176" s="204">
        <v>14000</v>
      </c>
      <c r="AD176" s="204">
        <v>14000</v>
      </c>
      <c r="AE176" s="188" t="s">
        <v>606</v>
      </c>
      <c r="AF176" s="205" t="s">
        <v>660</v>
      </c>
      <c r="AG176" s="191">
        <f>Z176</f>
        <v>15237.7</v>
      </c>
      <c r="AH176" s="191">
        <f>AA176</f>
        <v>10099.4</v>
      </c>
      <c r="AI176" s="191">
        <v>2422</v>
      </c>
      <c r="AJ176" s="191">
        <f>AC176</f>
        <v>14000</v>
      </c>
      <c r="AK176" s="191">
        <v>14000</v>
      </c>
      <c r="AL176" s="209">
        <v>2</v>
      </c>
      <c r="AM176" s="206" t="s">
        <v>289</v>
      </c>
    </row>
    <row r="177" spans="1:39" ht="74.25" customHeight="1">
      <c r="A177" s="189"/>
      <c r="B177" s="189"/>
      <c r="C177" s="198"/>
      <c r="D177" s="186"/>
      <c r="E177" s="198"/>
      <c r="F177" s="198"/>
      <c r="G177" s="199"/>
      <c r="H177" s="199"/>
      <c r="I177" s="199"/>
      <c r="J177" s="204"/>
      <c r="K177" s="204"/>
      <c r="L177" s="188"/>
      <c r="M177" s="205" t="s">
        <v>713</v>
      </c>
      <c r="N177" s="197">
        <v>3</v>
      </c>
      <c r="O177" s="197">
        <v>2</v>
      </c>
      <c r="P177" s="193">
        <v>4</v>
      </c>
      <c r="Q177" s="193">
        <v>11</v>
      </c>
      <c r="R177" s="209"/>
      <c r="S177" s="189"/>
      <c r="T177" s="189"/>
      <c r="U177" s="198"/>
      <c r="V177" s="186"/>
      <c r="W177" s="198"/>
      <c r="X177" s="198"/>
      <c r="Y177" s="199"/>
      <c r="Z177" s="199"/>
      <c r="AA177" s="199"/>
      <c r="AB177" s="204"/>
      <c r="AC177" s="204"/>
      <c r="AD177" s="204"/>
      <c r="AE177" s="188"/>
      <c r="AF177" s="205" t="s">
        <v>714</v>
      </c>
      <c r="AG177" s="197">
        <v>3</v>
      </c>
      <c r="AH177" s="197">
        <v>2</v>
      </c>
      <c r="AI177" s="193">
        <v>4</v>
      </c>
      <c r="AJ177" s="193">
        <v>11</v>
      </c>
      <c r="AK177" s="197">
        <v>11</v>
      </c>
      <c r="AL177" s="209"/>
      <c r="AM177" s="206"/>
    </row>
    <row r="178" spans="1:39" ht="96.75" customHeight="1">
      <c r="A178" s="189"/>
      <c r="B178" s="189"/>
      <c r="C178" s="198"/>
      <c r="D178" s="186"/>
      <c r="E178" s="198"/>
      <c r="F178" s="198"/>
      <c r="G178" s="199"/>
      <c r="H178" s="199"/>
      <c r="I178" s="199"/>
      <c r="J178" s="204"/>
      <c r="K178" s="204"/>
      <c r="L178" s="188"/>
      <c r="M178" s="190" t="s">
        <v>739</v>
      </c>
      <c r="N178" s="191">
        <f>N176/N177</f>
        <v>5079.233333333334</v>
      </c>
      <c r="O178" s="191">
        <f>O176/O177</f>
        <v>5049.7</v>
      </c>
      <c r="P178" s="191">
        <f>P176/P177</f>
        <v>605.5</v>
      </c>
      <c r="Q178" s="191">
        <f>Q176/Q177</f>
        <v>1272.7272727272727</v>
      </c>
      <c r="R178" s="209"/>
      <c r="S178" s="189"/>
      <c r="T178" s="189"/>
      <c r="U178" s="198"/>
      <c r="V178" s="186"/>
      <c r="W178" s="198"/>
      <c r="X178" s="198"/>
      <c r="Y178" s="199"/>
      <c r="Z178" s="199"/>
      <c r="AA178" s="199"/>
      <c r="AB178" s="204"/>
      <c r="AC178" s="204"/>
      <c r="AD178" s="204"/>
      <c r="AE178" s="188"/>
      <c r="AF178" s="190" t="s">
        <v>739</v>
      </c>
      <c r="AG178" s="191">
        <f>AG176/AG177</f>
        <v>5079.233333333334</v>
      </c>
      <c r="AH178" s="191">
        <f>AH176/AH177</f>
        <v>5049.7</v>
      </c>
      <c r="AI178" s="191">
        <f>AI176/AI177</f>
        <v>605.5</v>
      </c>
      <c r="AJ178" s="191">
        <f>AJ176/AJ177</f>
        <v>1272.7272727272727</v>
      </c>
      <c r="AK178" s="191">
        <v>1272.73</v>
      </c>
      <c r="AL178" s="209"/>
      <c r="AM178" s="206"/>
    </row>
    <row r="179" spans="1:39" ht="110.25" customHeight="1">
      <c r="A179" s="189"/>
      <c r="B179" s="189"/>
      <c r="C179" s="198"/>
      <c r="D179" s="186"/>
      <c r="E179" s="198"/>
      <c r="F179" s="198"/>
      <c r="G179" s="199"/>
      <c r="H179" s="199"/>
      <c r="I179" s="199"/>
      <c r="J179" s="204"/>
      <c r="K179" s="204"/>
      <c r="L179" s="188"/>
      <c r="M179" s="190" t="s">
        <v>654</v>
      </c>
      <c r="N179" s="192">
        <v>100</v>
      </c>
      <c r="O179" s="192">
        <v>100</v>
      </c>
      <c r="P179" s="192">
        <v>100</v>
      </c>
      <c r="Q179" s="192">
        <v>100</v>
      </c>
      <c r="R179" s="209"/>
      <c r="S179" s="189"/>
      <c r="T179" s="189"/>
      <c r="U179" s="198"/>
      <c r="V179" s="186"/>
      <c r="W179" s="198"/>
      <c r="X179" s="198"/>
      <c r="Y179" s="199"/>
      <c r="Z179" s="199"/>
      <c r="AA179" s="199"/>
      <c r="AB179" s="204"/>
      <c r="AC179" s="204"/>
      <c r="AD179" s="204"/>
      <c r="AE179" s="188"/>
      <c r="AF179" s="190" t="s">
        <v>654</v>
      </c>
      <c r="AG179" s="192">
        <v>100</v>
      </c>
      <c r="AH179" s="192">
        <v>100</v>
      </c>
      <c r="AI179" s="192">
        <v>100</v>
      </c>
      <c r="AJ179" s="192">
        <v>100</v>
      </c>
      <c r="AK179" s="192">
        <v>100</v>
      </c>
      <c r="AL179" s="209"/>
      <c r="AM179" s="206"/>
    </row>
    <row r="180" spans="1:39" ht="33" customHeight="1">
      <c r="A180" s="189"/>
      <c r="B180" s="189"/>
      <c r="C180" s="187" t="s">
        <v>290</v>
      </c>
      <c r="D180" s="186" t="s">
        <v>369</v>
      </c>
      <c r="E180" s="186" t="s">
        <v>110</v>
      </c>
      <c r="F180" s="186" t="s">
        <v>20</v>
      </c>
      <c r="G180" s="199">
        <f>SUM(H180:K180)</f>
        <v>560</v>
      </c>
      <c r="H180" s="199">
        <v>500</v>
      </c>
      <c r="I180" s="199">
        <v>60</v>
      </c>
      <c r="J180" s="199"/>
      <c r="K180" s="199"/>
      <c r="L180" s="188" t="s">
        <v>525</v>
      </c>
      <c r="M180" s="205" t="s">
        <v>659</v>
      </c>
      <c r="N180" s="191">
        <f>H180</f>
        <v>500</v>
      </c>
      <c r="O180" s="191">
        <f>I180</f>
        <v>60</v>
      </c>
      <c r="P180" s="193"/>
      <c r="Q180" s="193"/>
      <c r="R180" s="193"/>
      <c r="S180" s="189"/>
      <c r="T180" s="189"/>
      <c r="U180" s="187" t="s">
        <v>290</v>
      </c>
      <c r="V180" s="186" t="s">
        <v>369</v>
      </c>
      <c r="W180" s="186" t="s">
        <v>110</v>
      </c>
      <c r="X180" s="186" t="s">
        <v>20</v>
      </c>
      <c r="Y180" s="199">
        <f>SUM(Z180:AC180)</f>
        <v>560</v>
      </c>
      <c r="Z180" s="199">
        <v>500</v>
      </c>
      <c r="AA180" s="199">
        <v>60</v>
      </c>
      <c r="AB180" s="199"/>
      <c r="AC180" s="199"/>
      <c r="AD180" s="199"/>
      <c r="AE180" s="188" t="s">
        <v>525</v>
      </c>
      <c r="AF180" s="205" t="s">
        <v>660</v>
      </c>
      <c r="AG180" s="191">
        <f>Z180</f>
        <v>500</v>
      </c>
      <c r="AH180" s="191">
        <f>AA180</f>
        <v>60</v>
      </c>
      <c r="AI180" s="193"/>
      <c r="AJ180" s="193"/>
      <c r="AK180" s="195"/>
      <c r="AL180" s="193"/>
      <c r="AM180" s="189"/>
    </row>
    <row r="181" spans="1:39" ht="87" customHeight="1">
      <c r="A181" s="189"/>
      <c r="B181" s="189"/>
      <c r="C181" s="187"/>
      <c r="D181" s="186"/>
      <c r="E181" s="186"/>
      <c r="F181" s="186"/>
      <c r="G181" s="199"/>
      <c r="H181" s="199"/>
      <c r="I181" s="199"/>
      <c r="J181" s="199"/>
      <c r="K181" s="199"/>
      <c r="L181" s="188"/>
      <c r="M181" s="190" t="s">
        <v>740</v>
      </c>
      <c r="N181" s="197">
        <v>1</v>
      </c>
      <c r="O181" s="197">
        <v>1</v>
      </c>
      <c r="P181" s="193"/>
      <c r="Q181" s="193"/>
      <c r="R181" s="193"/>
      <c r="S181" s="189"/>
      <c r="T181" s="189"/>
      <c r="U181" s="187"/>
      <c r="V181" s="186"/>
      <c r="W181" s="186"/>
      <c r="X181" s="186"/>
      <c r="Y181" s="199"/>
      <c r="Z181" s="199"/>
      <c r="AA181" s="199"/>
      <c r="AB181" s="199"/>
      <c r="AC181" s="199"/>
      <c r="AD181" s="199"/>
      <c r="AE181" s="188"/>
      <c r="AF181" s="190" t="s">
        <v>741</v>
      </c>
      <c r="AG181" s="197">
        <v>1</v>
      </c>
      <c r="AH181" s="197">
        <v>1</v>
      </c>
      <c r="AI181" s="193"/>
      <c r="AJ181" s="193"/>
      <c r="AK181" s="195"/>
      <c r="AL181" s="193"/>
      <c r="AM181" s="189"/>
    </row>
    <row r="182" spans="1:39" ht="69.75" customHeight="1">
      <c r="A182" s="189"/>
      <c r="B182" s="189"/>
      <c r="C182" s="187"/>
      <c r="D182" s="186"/>
      <c r="E182" s="186"/>
      <c r="F182" s="186"/>
      <c r="G182" s="199"/>
      <c r="H182" s="199"/>
      <c r="I182" s="199"/>
      <c r="J182" s="199"/>
      <c r="K182" s="199"/>
      <c r="L182" s="188"/>
      <c r="M182" s="190" t="s">
        <v>742</v>
      </c>
      <c r="N182" s="191">
        <f>N180/N181</f>
        <v>500</v>
      </c>
      <c r="O182" s="191">
        <f>O180/O181</f>
        <v>60</v>
      </c>
      <c r="P182" s="193"/>
      <c r="Q182" s="193"/>
      <c r="R182" s="193"/>
      <c r="S182" s="189"/>
      <c r="T182" s="189"/>
      <c r="U182" s="187"/>
      <c r="V182" s="186"/>
      <c r="W182" s="186"/>
      <c r="X182" s="186"/>
      <c r="Y182" s="199"/>
      <c r="Z182" s="199"/>
      <c r="AA182" s="199"/>
      <c r="AB182" s="199"/>
      <c r="AC182" s="199"/>
      <c r="AD182" s="199"/>
      <c r="AE182" s="188"/>
      <c r="AF182" s="190" t="s">
        <v>742</v>
      </c>
      <c r="AG182" s="191">
        <f>AG180/AG181</f>
        <v>500</v>
      </c>
      <c r="AH182" s="191">
        <f>AH180/AH181</f>
        <v>60</v>
      </c>
      <c r="AI182" s="193"/>
      <c r="AJ182" s="193"/>
      <c r="AK182" s="195"/>
      <c r="AL182" s="193"/>
      <c r="AM182" s="189"/>
    </row>
    <row r="183" spans="1:39" ht="93.75" customHeight="1">
      <c r="A183" s="189"/>
      <c r="B183" s="189"/>
      <c r="C183" s="187"/>
      <c r="D183" s="186"/>
      <c r="E183" s="186"/>
      <c r="F183" s="186"/>
      <c r="G183" s="199"/>
      <c r="H183" s="199"/>
      <c r="I183" s="199"/>
      <c r="J183" s="199"/>
      <c r="K183" s="199"/>
      <c r="L183" s="188"/>
      <c r="M183" s="190" t="s">
        <v>654</v>
      </c>
      <c r="N183" s="192">
        <v>100</v>
      </c>
      <c r="O183" s="192">
        <v>100</v>
      </c>
      <c r="P183" s="193"/>
      <c r="Q183" s="193"/>
      <c r="R183" s="193"/>
      <c r="S183" s="189"/>
      <c r="T183" s="189"/>
      <c r="U183" s="187"/>
      <c r="V183" s="186"/>
      <c r="W183" s="186"/>
      <c r="X183" s="186"/>
      <c r="Y183" s="199"/>
      <c r="Z183" s="199"/>
      <c r="AA183" s="199"/>
      <c r="AB183" s="199"/>
      <c r="AC183" s="199"/>
      <c r="AD183" s="199"/>
      <c r="AE183" s="188"/>
      <c r="AF183" s="190" t="s">
        <v>654</v>
      </c>
      <c r="AG183" s="192">
        <v>100</v>
      </c>
      <c r="AH183" s="192">
        <v>100</v>
      </c>
      <c r="AI183" s="193"/>
      <c r="AJ183" s="193"/>
      <c r="AK183" s="195"/>
      <c r="AL183" s="193"/>
      <c r="AM183" s="189"/>
    </row>
    <row r="184" spans="1:39" ht="33" customHeight="1">
      <c r="A184" s="189"/>
      <c r="B184" s="189"/>
      <c r="C184" s="198" t="s">
        <v>291</v>
      </c>
      <c r="D184" s="186" t="s">
        <v>80</v>
      </c>
      <c r="E184" s="198" t="s">
        <v>110</v>
      </c>
      <c r="F184" s="198" t="s">
        <v>20</v>
      </c>
      <c r="G184" s="199">
        <f>SUM(H184:K184)</f>
        <v>287229.8</v>
      </c>
      <c r="H184" s="199">
        <v>56015.5</v>
      </c>
      <c r="I184" s="199">
        <v>69311.9</v>
      </c>
      <c r="J184" s="204">
        <v>68147.6</v>
      </c>
      <c r="K184" s="204">
        <v>93754.8</v>
      </c>
      <c r="L184" s="188" t="s">
        <v>541</v>
      </c>
      <c r="M184" s="205" t="s">
        <v>701</v>
      </c>
      <c r="N184" s="191">
        <f>H184</f>
        <v>56015.5</v>
      </c>
      <c r="O184" s="191">
        <f>I184</f>
        <v>69311.9</v>
      </c>
      <c r="P184" s="191">
        <f>J184</f>
        <v>68147.6</v>
      </c>
      <c r="Q184" s="191">
        <f>K184</f>
        <v>93754.8</v>
      </c>
      <c r="R184" s="209">
        <v>2</v>
      </c>
      <c r="S184" s="189"/>
      <c r="T184" s="189"/>
      <c r="U184" s="198" t="s">
        <v>291</v>
      </c>
      <c r="V184" s="186" t="s">
        <v>540</v>
      </c>
      <c r="W184" s="198" t="s">
        <v>110</v>
      </c>
      <c r="X184" s="198" t="s">
        <v>20</v>
      </c>
      <c r="Y184" s="199">
        <f>SUM(Z184:AD184)</f>
        <v>397229.8</v>
      </c>
      <c r="Z184" s="199">
        <v>56015.5</v>
      </c>
      <c r="AA184" s="199">
        <v>69311.9</v>
      </c>
      <c r="AB184" s="204">
        <v>68147.6</v>
      </c>
      <c r="AC184" s="204">
        <v>93754.8</v>
      </c>
      <c r="AD184" s="204">
        <v>110000</v>
      </c>
      <c r="AE184" s="188" t="s">
        <v>607</v>
      </c>
      <c r="AF184" s="205" t="s">
        <v>660</v>
      </c>
      <c r="AG184" s="191">
        <f>Z184</f>
        <v>56015.5</v>
      </c>
      <c r="AH184" s="191">
        <f>AA184</f>
        <v>69311.9</v>
      </c>
      <c r="AI184" s="191">
        <f>AB184</f>
        <v>68147.6</v>
      </c>
      <c r="AJ184" s="191">
        <f>AC184</f>
        <v>93754.8</v>
      </c>
      <c r="AK184" s="191">
        <v>110000</v>
      </c>
      <c r="AL184" s="209">
        <v>2</v>
      </c>
      <c r="AM184" s="206" t="s">
        <v>292</v>
      </c>
    </row>
    <row r="185" spans="1:39" ht="54" customHeight="1">
      <c r="A185" s="189"/>
      <c r="B185" s="189"/>
      <c r="C185" s="198"/>
      <c r="D185" s="186"/>
      <c r="E185" s="198"/>
      <c r="F185" s="198"/>
      <c r="G185" s="199"/>
      <c r="H185" s="199"/>
      <c r="I185" s="199"/>
      <c r="J185" s="204"/>
      <c r="K185" s="204"/>
      <c r="L185" s="188"/>
      <c r="M185" s="205" t="s">
        <v>743</v>
      </c>
      <c r="N185" s="197">
        <v>4</v>
      </c>
      <c r="O185" s="197">
        <v>4</v>
      </c>
      <c r="P185" s="193">
        <v>1</v>
      </c>
      <c r="Q185" s="193">
        <v>1</v>
      </c>
      <c r="R185" s="209"/>
      <c r="S185" s="189"/>
      <c r="T185" s="189"/>
      <c r="U185" s="198"/>
      <c r="V185" s="186"/>
      <c r="W185" s="198"/>
      <c r="X185" s="198"/>
      <c r="Y185" s="199"/>
      <c r="Z185" s="199"/>
      <c r="AA185" s="199"/>
      <c r="AB185" s="204"/>
      <c r="AC185" s="204"/>
      <c r="AD185" s="204"/>
      <c r="AE185" s="188"/>
      <c r="AF185" s="205" t="s">
        <v>744</v>
      </c>
      <c r="AG185" s="197">
        <v>4</v>
      </c>
      <c r="AH185" s="197">
        <v>4</v>
      </c>
      <c r="AI185" s="193">
        <v>1</v>
      </c>
      <c r="AJ185" s="193">
        <v>1</v>
      </c>
      <c r="AK185" s="197">
        <v>1</v>
      </c>
      <c r="AL185" s="209"/>
      <c r="AM185" s="206"/>
    </row>
    <row r="186" spans="1:39" ht="106.5" customHeight="1">
      <c r="A186" s="189"/>
      <c r="B186" s="189"/>
      <c r="C186" s="198"/>
      <c r="D186" s="186"/>
      <c r="E186" s="198"/>
      <c r="F186" s="198"/>
      <c r="G186" s="199"/>
      <c r="H186" s="199"/>
      <c r="I186" s="199"/>
      <c r="J186" s="204"/>
      <c r="K186" s="204"/>
      <c r="L186" s="188"/>
      <c r="M186" s="190" t="s">
        <v>745</v>
      </c>
      <c r="N186" s="191">
        <f>N184/N185</f>
        <v>14003.875</v>
      </c>
      <c r="O186" s="191">
        <f>O184/O185</f>
        <v>17327.975</v>
      </c>
      <c r="P186" s="191">
        <f>P184/P185</f>
        <v>68147.6</v>
      </c>
      <c r="Q186" s="191">
        <f>Q184/Q185</f>
        <v>93754.8</v>
      </c>
      <c r="R186" s="209"/>
      <c r="S186" s="189"/>
      <c r="T186" s="189"/>
      <c r="U186" s="198"/>
      <c r="V186" s="186"/>
      <c r="W186" s="198"/>
      <c r="X186" s="198"/>
      <c r="Y186" s="199"/>
      <c r="Z186" s="199"/>
      <c r="AA186" s="199"/>
      <c r="AB186" s="204"/>
      <c r="AC186" s="204"/>
      <c r="AD186" s="204"/>
      <c r="AE186" s="188"/>
      <c r="AF186" s="190" t="s">
        <v>745</v>
      </c>
      <c r="AG186" s="191">
        <f>AG184/AG185</f>
        <v>14003.875</v>
      </c>
      <c r="AH186" s="191">
        <f>AH184/AH185</f>
        <v>17327.975</v>
      </c>
      <c r="AI186" s="191">
        <f>AI184/AI185</f>
        <v>68147.6</v>
      </c>
      <c r="AJ186" s="191">
        <f>AJ184/AJ185</f>
        <v>93754.8</v>
      </c>
      <c r="AK186" s="191">
        <v>110000</v>
      </c>
      <c r="AL186" s="209"/>
      <c r="AM186" s="206"/>
    </row>
    <row r="187" spans="1:39" ht="95.25" customHeight="1">
      <c r="A187" s="189"/>
      <c r="B187" s="189"/>
      <c r="C187" s="198"/>
      <c r="D187" s="186"/>
      <c r="E187" s="198"/>
      <c r="F187" s="198"/>
      <c r="G187" s="199"/>
      <c r="H187" s="199"/>
      <c r="I187" s="199"/>
      <c r="J187" s="204"/>
      <c r="K187" s="204"/>
      <c r="L187" s="188"/>
      <c r="M187" s="190" t="s">
        <v>735</v>
      </c>
      <c r="N187" s="192">
        <v>100</v>
      </c>
      <c r="O187" s="192">
        <v>100</v>
      </c>
      <c r="P187" s="192">
        <v>100</v>
      </c>
      <c r="Q187" s="192">
        <v>100</v>
      </c>
      <c r="R187" s="209"/>
      <c r="S187" s="189"/>
      <c r="T187" s="189"/>
      <c r="U187" s="198"/>
      <c r="V187" s="186"/>
      <c r="W187" s="198"/>
      <c r="X187" s="198"/>
      <c r="Y187" s="199"/>
      <c r="Z187" s="199"/>
      <c r="AA187" s="199"/>
      <c r="AB187" s="204"/>
      <c r="AC187" s="204"/>
      <c r="AD187" s="204"/>
      <c r="AE187" s="188"/>
      <c r="AF187" s="190" t="s">
        <v>735</v>
      </c>
      <c r="AG187" s="192">
        <v>100</v>
      </c>
      <c r="AH187" s="192">
        <v>100</v>
      </c>
      <c r="AI187" s="192">
        <v>100</v>
      </c>
      <c r="AJ187" s="192">
        <v>100</v>
      </c>
      <c r="AK187" s="192">
        <v>100</v>
      </c>
      <c r="AL187" s="209"/>
      <c r="AM187" s="206"/>
    </row>
    <row r="188" spans="1:39" ht="33" customHeight="1">
      <c r="A188" s="189"/>
      <c r="B188" s="189"/>
      <c r="C188" s="198" t="s">
        <v>293</v>
      </c>
      <c r="D188" s="186" t="s">
        <v>294</v>
      </c>
      <c r="E188" s="198" t="s">
        <v>110</v>
      </c>
      <c r="F188" s="198" t="s">
        <v>20</v>
      </c>
      <c r="G188" s="199">
        <f>SUM(H188:K188)</f>
        <v>69950</v>
      </c>
      <c r="H188" s="199">
        <v>18700</v>
      </c>
      <c r="I188" s="199">
        <v>32150</v>
      </c>
      <c r="J188" s="204">
        <v>8300</v>
      </c>
      <c r="K188" s="204">
        <v>10800</v>
      </c>
      <c r="L188" s="188" t="s">
        <v>526</v>
      </c>
      <c r="M188" s="205" t="s">
        <v>746</v>
      </c>
      <c r="N188" s="191">
        <f>H188</f>
        <v>18700</v>
      </c>
      <c r="O188" s="191">
        <f>I188</f>
        <v>32150</v>
      </c>
      <c r="P188" s="191">
        <v>8300</v>
      </c>
      <c r="Q188" s="191">
        <f>K188</f>
        <v>10800</v>
      </c>
      <c r="R188" s="209">
        <v>2</v>
      </c>
      <c r="S188" s="189"/>
      <c r="T188" s="189"/>
      <c r="U188" s="198" t="s">
        <v>293</v>
      </c>
      <c r="V188" s="186" t="s">
        <v>540</v>
      </c>
      <c r="W188" s="198" t="s">
        <v>110</v>
      </c>
      <c r="X188" s="198" t="s">
        <v>20</v>
      </c>
      <c r="Y188" s="199">
        <f>SUM(Z188:AD188)</f>
        <v>80750</v>
      </c>
      <c r="Z188" s="199">
        <v>18700</v>
      </c>
      <c r="AA188" s="199">
        <v>32150</v>
      </c>
      <c r="AB188" s="204">
        <v>8300</v>
      </c>
      <c r="AC188" s="204">
        <v>10800</v>
      </c>
      <c r="AD188" s="204">
        <v>10800</v>
      </c>
      <c r="AE188" s="188" t="s">
        <v>608</v>
      </c>
      <c r="AF188" s="205" t="s">
        <v>747</v>
      </c>
      <c r="AG188" s="191">
        <f>Z188</f>
        <v>18700</v>
      </c>
      <c r="AH188" s="191">
        <f>AA188</f>
        <v>32150</v>
      </c>
      <c r="AI188" s="191">
        <v>8300</v>
      </c>
      <c r="AJ188" s="191">
        <f>AC188</f>
        <v>10800</v>
      </c>
      <c r="AK188" s="192">
        <v>10800</v>
      </c>
      <c r="AL188" s="209">
        <v>2</v>
      </c>
      <c r="AM188" s="206" t="s">
        <v>295</v>
      </c>
    </row>
    <row r="189" spans="1:39" ht="51" customHeight="1">
      <c r="A189" s="189"/>
      <c r="B189" s="189"/>
      <c r="C189" s="198"/>
      <c r="D189" s="186"/>
      <c r="E189" s="198"/>
      <c r="F189" s="198"/>
      <c r="G189" s="199"/>
      <c r="H189" s="199"/>
      <c r="I189" s="199"/>
      <c r="J189" s="204"/>
      <c r="K189" s="204"/>
      <c r="L189" s="188"/>
      <c r="M189" s="190" t="s">
        <v>713</v>
      </c>
      <c r="N189" s="197">
        <v>6</v>
      </c>
      <c r="O189" s="197">
        <v>12</v>
      </c>
      <c r="P189" s="193">
        <v>11</v>
      </c>
      <c r="Q189" s="193">
        <v>11</v>
      </c>
      <c r="R189" s="209"/>
      <c r="S189" s="189"/>
      <c r="T189" s="189"/>
      <c r="U189" s="198"/>
      <c r="V189" s="186"/>
      <c r="W189" s="198"/>
      <c r="X189" s="198"/>
      <c r="Y189" s="199"/>
      <c r="Z189" s="199"/>
      <c r="AA189" s="199"/>
      <c r="AB189" s="204"/>
      <c r="AC189" s="204"/>
      <c r="AD189" s="204"/>
      <c r="AE189" s="188"/>
      <c r="AF189" s="190" t="s">
        <v>714</v>
      </c>
      <c r="AG189" s="197">
        <v>6</v>
      </c>
      <c r="AH189" s="197">
        <v>12</v>
      </c>
      <c r="AI189" s="193">
        <v>11</v>
      </c>
      <c r="AJ189" s="193">
        <v>11</v>
      </c>
      <c r="AK189" s="197">
        <v>11</v>
      </c>
      <c r="AL189" s="209"/>
      <c r="AM189" s="206"/>
    </row>
    <row r="190" spans="1:39" ht="115.5" customHeight="1">
      <c r="A190" s="189"/>
      <c r="B190" s="189"/>
      <c r="C190" s="198"/>
      <c r="D190" s="186"/>
      <c r="E190" s="198"/>
      <c r="F190" s="198"/>
      <c r="G190" s="199"/>
      <c r="H190" s="199"/>
      <c r="I190" s="199"/>
      <c r="J190" s="204"/>
      <c r="K190" s="204"/>
      <c r="L190" s="188"/>
      <c r="M190" s="190" t="s">
        <v>748</v>
      </c>
      <c r="N190" s="191">
        <f>N188/N189</f>
        <v>3116.6666666666665</v>
      </c>
      <c r="O190" s="191">
        <f>O188/O189</f>
        <v>2679.1666666666665</v>
      </c>
      <c r="P190" s="191">
        <f>P188/P189</f>
        <v>754.5454545454545</v>
      </c>
      <c r="Q190" s="191">
        <f>Q188/Q189</f>
        <v>981.8181818181819</v>
      </c>
      <c r="R190" s="209"/>
      <c r="S190" s="189"/>
      <c r="T190" s="189"/>
      <c r="U190" s="198"/>
      <c r="V190" s="186"/>
      <c r="W190" s="198"/>
      <c r="X190" s="198"/>
      <c r="Y190" s="199"/>
      <c r="Z190" s="199"/>
      <c r="AA190" s="199"/>
      <c r="AB190" s="204"/>
      <c r="AC190" s="204"/>
      <c r="AD190" s="204"/>
      <c r="AE190" s="188"/>
      <c r="AF190" s="190" t="s">
        <v>748</v>
      </c>
      <c r="AG190" s="191">
        <f>AG188/AG189</f>
        <v>3116.6666666666665</v>
      </c>
      <c r="AH190" s="191">
        <f>AH188/AH189</f>
        <v>2679.1666666666665</v>
      </c>
      <c r="AI190" s="191">
        <f>AI188/AI189</f>
        <v>754.5454545454545</v>
      </c>
      <c r="AJ190" s="191">
        <f>AJ188/AJ189</f>
        <v>981.8181818181819</v>
      </c>
      <c r="AK190" s="191">
        <v>981.82</v>
      </c>
      <c r="AL190" s="209"/>
      <c r="AM190" s="206"/>
    </row>
    <row r="191" spans="1:39" ht="114.75" customHeight="1">
      <c r="A191" s="189"/>
      <c r="B191" s="189"/>
      <c r="C191" s="198"/>
      <c r="D191" s="186"/>
      <c r="E191" s="198"/>
      <c r="F191" s="198"/>
      <c r="G191" s="199"/>
      <c r="H191" s="199"/>
      <c r="I191" s="199"/>
      <c r="J191" s="204"/>
      <c r="K191" s="204"/>
      <c r="L191" s="188"/>
      <c r="M191" s="190" t="s">
        <v>749</v>
      </c>
      <c r="N191" s="192">
        <v>100</v>
      </c>
      <c r="O191" s="192">
        <v>100</v>
      </c>
      <c r="P191" s="192">
        <v>100</v>
      </c>
      <c r="Q191" s="192">
        <v>100</v>
      </c>
      <c r="R191" s="209"/>
      <c r="S191" s="189"/>
      <c r="T191" s="189"/>
      <c r="U191" s="198"/>
      <c r="V191" s="186"/>
      <c r="W191" s="198"/>
      <c r="X191" s="198"/>
      <c r="Y191" s="199"/>
      <c r="Z191" s="199"/>
      <c r="AA191" s="199"/>
      <c r="AB191" s="204"/>
      <c r="AC191" s="204"/>
      <c r="AD191" s="204"/>
      <c r="AE191" s="188"/>
      <c r="AF191" s="190" t="s">
        <v>749</v>
      </c>
      <c r="AG191" s="192">
        <v>100</v>
      </c>
      <c r="AH191" s="192">
        <v>100</v>
      </c>
      <c r="AI191" s="192">
        <v>100</v>
      </c>
      <c r="AJ191" s="192">
        <v>100</v>
      </c>
      <c r="AK191" s="192">
        <v>100</v>
      </c>
      <c r="AL191" s="209"/>
      <c r="AM191" s="206"/>
    </row>
    <row r="192" spans="1:39" ht="33" customHeight="1">
      <c r="A192" s="189"/>
      <c r="B192" s="189"/>
      <c r="C192" s="198" t="s">
        <v>296</v>
      </c>
      <c r="D192" s="186" t="s">
        <v>80</v>
      </c>
      <c r="E192" s="198" t="s">
        <v>110</v>
      </c>
      <c r="F192" s="198" t="s">
        <v>20</v>
      </c>
      <c r="G192" s="199">
        <f>SUM(H192:K192)</f>
        <v>22075</v>
      </c>
      <c r="H192" s="199">
        <v>15000</v>
      </c>
      <c r="I192" s="199">
        <v>4400</v>
      </c>
      <c r="J192" s="204">
        <v>1275</v>
      </c>
      <c r="K192" s="204">
        <v>1400</v>
      </c>
      <c r="L192" s="188" t="s">
        <v>480</v>
      </c>
      <c r="M192" s="205" t="s">
        <v>234</v>
      </c>
      <c r="N192" s="191">
        <f>H192</f>
        <v>15000</v>
      </c>
      <c r="O192" s="191">
        <f>I192</f>
        <v>4400</v>
      </c>
      <c r="P192" s="191">
        <v>1275</v>
      </c>
      <c r="Q192" s="191">
        <f>K192</f>
        <v>1400</v>
      </c>
      <c r="R192" s="209">
        <v>2</v>
      </c>
      <c r="S192" s="189"/>
      <c r="T192" s="189"/>
      <c r="U192" s="198" t="s">
        <v>296</v>
      </c>
      <c r="V192" s="186" t="s">
        <v>80</v>
      </c>
      <c r="W192" s="198" t="s">
        <v>110</v>
      </c>
      <c r="X192" s="198" t="s">
        <v>20</v>
      </c>
      <c r="Y192" s="199">
        <f>SUM(Z192:AC192)</f>
        <v>22075</v>
      </c>
      <c r="Z192" s="199">
        <v>15000</v>
      </c>
      <c r="AA192" s="199">
        <v>4400</v>
      </c>
      <c r="AB192" s="204">
        <v>1275</v>
      </c>
      <c r="AC192" s="204">
        <v>1400</v>
      </c>
      <c r="AD192" s="204"/>
      <c r="AE192" s="188" t="s">
        <v>609</v>
      </c>
      <c r="AF192" s="205" t="s">
        <v>559</v>
      </c>
      <c r="AG192" s="191">
        <f>Z192</f>
        <v>15000</v>
      </c>
      <c r="AH192" s="191">
        <f>AA192</f>
        <v>4400</v>
      </c>
      <c r="AI192" s="191">
        <v>1275</v>
      </c>
      <c r="AJ192" s="191">
        <f>AC192</f>
        <v>1400</v>
      </c>
      <c r="AK192" s="227"/>
      <c r="AL192" s="209">
        <v>2</v>
      </c>
      <c r="AM192" s="206" t="s">
        <v>297</v>
      </c>
    </row>
    <row r="193" spans="1:39" ht="39" customHeight="1">
      <c r="A193" s="189"/>
      <c r="B193" s="189"/>
      <c r="C193" s="198"/>
      <c r="D193" s="186"/>
      <c r="E193" s="198"/>
      <c r="F193" s="198"/>
      <c r="G193" s="199"/>
      <c r="H193" s="199"/>
      <c r="I193" s="199"/>
      <c r="J193" s="204"/>
      <c r="K193" s="204"/>
      <c r="L193" s="188"/>
      <c r="M193" s="205" t="s">
        <v>750</v>
      </c>
      <c r="N193" s="197">
        <v>4</v>
      </c>
      <c r="O193" s="197">
        <v>2</v>
      </c>
      <c r="P193" s="193">
        <v>1</v>
      </c>
      <c r="Q193" s="193">
        <v>1</v>
      </c>
      <c r="R193" s="209"/>
      <c r="S193" s="189"/>
      <c r="T193" s="189"/>
      <c r="U193" s="198"/>
      <c r="V193" s="186"/>
      <c r="W193" s="198"/>
      <c r="X193" s="198"/>
      <c r="Y193" s="199"/>
      <c r="Z193" s="199"/>
      <c r="AA193" s="199"/>
      <c r="AB193" s="204"/>
      <c r="AC193" s="204"/>
      <c r="AD193" s="204"/>
      <c r="AE193" s="188"/>
      <c r="AF193" s="205" t="s">
        <v>751</v>
      </c>
      <c r="AG193" s="197">
        <v>4</v>
      </c>
      <c r="AH193" s="197">
        <v>2</v>
      </c>
      <c r="AI193" s="193">
        <v>1</v>
      </c>
      <c r="AJ193" s="193">
        <v>1</v>
      </c>
      <c r="AK193" s="228"/>
      <c r="AL193" s="209"/>
      <c r="AM193" s="206"/>
    </row>
    <row r="194" spans="1:39" ht="129.75" customHeight="1">
      <c r="A194" s="189"/>
      <c r="B194" s="189"/>
      <c r="C194" s="198"/>
      <c r="D194" s="186"/>
      <c r="E194" s="198"/>
      <c r="F194" s="198"/>
      <c r="G194" s="199"/>
      <c r="H194" s="199"/>
      <c r="I194" s="199"/>
      <c r="J194" s="204"/>
      <c r="K194" s="204"/>
      <c r="L194" s="188"/>
      <c r="M194" s="190" t="s">
        <v>752</v>
      </c>
      <c r="N194" s="191">
        <f>N192/N193</f>
        <v>3750</v>
      </c>
      <c r="O194" s="191">
        <f>O192/O193</f>
        <v>2200</v>
      </c>
      <c r="P194" s="191">
        <f>P192/P193</f>
        <v>1275</v>
      </c>
      <c r="Q194" s="191">
        <f>Q192/Q193</f>
        <v>1400</v>
      </c>
      <c r="R194" s="209"/>
      <c r="S194" s="189"/>
      <c r="T194" s="189"/>
      <c r="U194" s="198"/>
      <c r="V194" s="186"/>
      <c r="W194" s="198"/>
      <c r="X194" s="198"/>
      <c r="Y194" s="199"/>
      <c r="Z194" s="199"/>
      <c r="AA194" s="199"/>
      <c r="AB194" s="204"/>
      <c r="AC194" s="204"/>
      <c r="AD194" s="204"/>
      <c r="AE194" s="188"/>
      <c r="AF194" s="190" t="s">
        <v>752</v>
      </c>
      <c r="AG194" s="191">
        <f>AG192/AG193</f>
        <v>3750</v>
      </c>
      <c r="AH194" s="191">
        <f>AH192/AH193</f>
        <v>2200</v>
      </c>
      <c r="AI194" s="191">
        <f>AI192/AI193</f>
        <v>1275</v>
      </c>
      <c r="AJ194" s="191">
        <f>AJ192/AJ193</f>
        <v>1400</v>
      </c>
      <c r="AK194" s="205"/>
      <c r="AL194" s="209"/>
      <c r="AM194" s="206"/>
    </row>
    <row r="195" spans="1:39" ht="74.25" customHeight="1">
      <c r="A195" s="189"/>
      <c r="B195" s="189"/>
      <c r="C195" s="198"/>
      <c r="D195" s="186"/>
      <c r="E195" s="198"/>
      <c r="F195" s="198"/>
      <c r="G195" s="199"/>
      <c r="H195" s="199"/>
      <c r="I195" s="199"/>
      <c r="J195" s="204"/>
      <c r="K195" s="204"/>
      <c r="L195" s="188"/>
      <c r="M195" s="190" t="s">
        <v>654</v>
      </c>
      <c r="N195" s="192">
        <v>100</v>
      </c>
      <c r="O195" s="192">
        <v>100</v>
      </c>
      <c r="P195" s="192">
        <v>100</v>
      </c>
      <c r="Q195" s="192">
        <v>100</v>
      </c>
      <c r="R195" s="209"/>
      <c r="S195" s="189"/>
      <c r="T195" s="189"/>
      <c r="U195" s="198"/>
      <c r="V195" s="186"/>
      <c r="W195" s="198"/>
      <c r="X195" s="198"/>
      <c r="Y195" s="199"/>
      <c r="Z195" s="199"/>
      <c r="AA195" s="199"/>
      <c r="AB195" s="204"/>
      <c r="AC195" s="204"/>
      <c r="AD195" s="204"/>
      <c r="AE195" s="188"/>
      <c r="AF195" s="190" t="s">
        <v>654</v>
      </c>
      <c r="AG195" s="192">
        <v>100</v>
      </c>
      <c r="AH195" s="192">
        <v>100</v>
      </c>
      <c r="AI195" s="192">
        <v>100</v>
      </c>
      <c r="AJ195" s="192">
        <v>100</v>
      </c>
      <c r="AK195" s="205"/>
      <c r="AL195" s="209"/>
      <c r="AM195" s="206"/>
    </row>
    <row r="196" spans="1:39" ht="33" customHeight="1">
      <c r="A196" s="189"/>
      <c r="B196" s="189"/>
      <c r="C196" s="187" t="s">
        <v>551</v>
      </c>
      <c r="D196" s="186" t="s">
        <v>369</v>
      </c>
      <c r="E196" s="186" t="s">
        <v>110</v>
      </c>
      <c r="F196" s="186" t="s">
        <v>20</v>
      </c>
      <c r="G196" s="199">
        <f>SUM(H196:K196)</f>
        <v>33324.9</v>
      </c>
      <c r="H196" s="199">
        <v>17614.2</v>
      </c>
      <c r="I196" s="199">
        <v>15710.7</v>
      </c>
      <c r="J196" s="199"/>
      <c r="K196" s="199"/>
      <c r="L196" s="188" t="s">
        <v>527</v>
      </c>
      <c r="M196" s="205" t="s">
        <v>659</v>
      </c>
      <c r="N196" s="191">
        <f>H196</f>
        <v>17614.2</v>
      </c>
      <c r="O196" s="191">
        <f>I196</f>
        <v>15710.7</v>
      </c>
      <c r="P196" s="193"/>
      <c r="Q196" s="193"/>
      <c r="R196" s="193"/>
      <c r="S196" s="189"/>
      <c r="T196" s="189"/>
      <c r="U196" s="187" t="s">
        <v>298</v>
      </c>
      <c r="V196" s="186" t="s">
        <v>369</v>
      </c>
      <c r="W196" s="186" t="s">
        <v>110</v>
      </c>
      <c r="X196" s="186" t="s">
        <v>20</v>
      </c>
      <c r="Y196" s="199">
        <f>SUM(Z196:AC196)</f>
        <v>33324.9</v>
      </c>
      <c r="Z196" s="199">
        <v>17614.2</v>
      </c>
      <c r="AA196" s="199">
        <v>15710.7</v>
      </c>
      <c r="AB196" s="199"/>
      <c r="AC196" s="199"/>
      <c r="AD196" s="199"/>
      <c r="AE196" s="188" t="s">
        <v>542</v>
      </c>
      <c r="AF196" s="205" t="s">
        <v>660</v>
      </c>
      <c r="AG196" s="191">
        <f>Z196</f>
        <v>17614.2</v>
      </c>
      <c r="AH196" s="191">
        <f>AA196</f>
        <v>15710.7</v>
      </c>
      <c r="AI196" s="193"/>
      <c r="AJ196" s="193"/>
      <c r="AK196" s="195"/>
      <c r="AL196" s="193"/>
      <c r="AM196" s="189"/>
    </row>
    <row r="197" spans="1:39" ht="77.25" customHeight="1">
      <c r="A197" s="189"/>
      <c r="B197" s="189"/>
      <c r="C197" s="187"/>
      <c r="D197" s="186"/>
      <c r="E197" s="186"/>
      <c r="F197" s="186"/>
      <c r="G197" s="199"/>
      <c r="H197" s="199"/>
      <c r="I197" s="199"/>
      <c r="J197" s="199"/>
      <c r="K197" s="199"/>
      <c r="L197" s="188"/>
      <c r="M197" s="190" t="s">
        <v>753</v>
      </c>
      <c r="N197" s="197">
        <v>1</v>
      </c>
      <c r="O197" s="197">
        <v>1</v>
      </c>
      <c r="P197" s="193"/>
      <c r="Q197" s="193"/>
      <c r="R197" s="193"/>
      <c r="S197" s="189"/>
      <c r="T197" s="189"/>
      <c r="U197" s="187"/>
      <c r="V197" s="186"/>
      <c r="W197" s="186"/>
      <c r="X197" s="186"/>
      <c r="Y197" s="199"/>
      <c r="Z197" s="199"/>
      <c r="AA197" s="199"/>
      <c r="AB197" s="199"/>
      <c r="AC197" s="199"/>
      <c r="AD197" s="199"/>
      <c r="AE197" s="188"/>
      <c r="AF197" s="190" t="s">
        <v>754</v>
      </c>
      <c r="AG197" s="197">
        <v>1</v>
      </c>
      <c r="AH197" s="197">
        <v>1</v>
      </c>
      <c r="AI197" s="193"/>
      <c r="AJ197" s="193"/>
      <c r="AK197" s="195"/>
      <c r="AL197" s="193"/>
      <c r="AM197" s="189"/>
    </row>
    <row r="198" spans="1:39" ht="117" customHeight="1">
      <c r="A198" s="189"/>
      <c r="B198" s="189"/>
      <c r="C198" s="187"/>
      <c r="D198" s="186"/>
      <c r="E198" s="186"/>
      <c r="F198" s="186"/>
      <c r="G198" s="199"/>
      <c r="H198" s="199"/>
      <c r="I198" s="199"/>
      <c r="J198" s="199"/>
      <c r="K198" s="199"/>
      <c r="L198" s="188"/>
      <c r="M198" s="190" t="s">
        <v>755</v>
      </c>
      <c r="N198" s="252">
        <f>N196/N197</f>
        <v>17614.2</v>
      </c>
      <c r="O198" s="252">
        <f>O196/O197</f>
        <v>15710.7</v>
      </c>
      <c r="P198" s="193"/>
      <c r="Q198" s="193"/>
      <c r="R198" s="193"/>
      <c r="S198" s="189"/>
      <c r="T198" s="189"/>
      <c r="U198" s="187"/>
      <c r="V198" s="186"/>
      <c r="W198" s="186"/>
      <c r="X198" s="186"/>
      <c r="Y198" s="199"/>
      <c r="Z198" s="199"/>
      <c r="AA198" s="199"/>
      <c r="AB198" s="199"/>
      <c r="AC198" s="199"/>
      <c r="AD198" s="199"/>
      <c r="AE198" s="188"/>
      <c r="AF198" s="190" t="s">
        <v>755</v>
      </c>
      <c r="AG198" s="252">
        <f>AG196/AG197</f>
        <v>17614.2</v>
      </c>
      <c r="AH198" s="252">
        <f>AH196/AH197</f>
        <v>15710.7</v>
      </c>
      <c r="AI198" s="193"/>
      <c r="AJ198" s="193"/>
      <c r="AK198" s="195"/>
      <c r="AL198" s="193"/>
      <c r="AM198" s="189"/>
    </row>
    <row r="199" spans="1:39" ht="110.25" customHeight="1">
      <c r="A199" s="189"/>
      <c r="B199" s="189"/>
      <c r="C199" s="187"/>
      <c r="D199" s="186"/>
      <c r="E199" s="186"/>
      <c r="F199" s="186"/>
      <c r="G199" s="199"/>
      <c r="H199" s="199"/>
      <c r="I199" s="199"/>
      <c r="J199" s="199"/>
      <c r="K199" s="199"/>
      <c r="L199" s="188"/>
      <c r="M199" s="190" t="s">
        <v>654</v>
      </c>
      <c r="N199" s="192">
        <v>100</v>
      </c>
      <c r="O199" s="192">
        <v>100</v>
      </c>
      <c r="P199" s="193"/>
      <c r="Q199" s="193"/>
      <c r="R199" s="193"/>
      <c r="S199" s="189"/>
      <c r="T199" s="189"/>
      <c r="U199" s="187"/>
      <c r="V199" s="186"/>
      <c r="W199" s="186"/>
      <c r="X199" s="186"/>
      <c r="Y199" s="199"/>
      <c r="Z199" s="199"/>
      <c r="AA199" s="199"/>
      <c r="AB199" s="199"/>
      <c r="AC199" s="199"/>
      <c r="AD199" s="199"/>
      <c r="AE199" s="188"/>
      <c r="AF199" s="190" t="s">
        <v>654</v>
      </c>
      <c r="AG199" s="192">
        <v>100</v>
      </c>
      <c r="AH199" s="192">
        <v>100</v>
      </c>
      <c r="AI199" s="193"/>
      <c r="AJ199" s="193"/>
      <c r="AK199" s="195"/>
      <c r="AL199" s="193"/>
      <c r="AM199" s="189"/>
    </row>
    <row r="200" spans="1:39" ht="33" customHeight="1">
      <c r="A200" s="189"/>
      <c r="B200" s="189"/>
      <c r="C200" s="198" t="s">
        <v>300</v>
      </c>
      <c r="D200" s="186" t="s">
        <v>80</v>
      </c>
      <c r="E200" s="186" t="s">
        <v>301</v>
      </c>
      <c r="F200" s="198" t="s">
        <v>20</v>
      </c>
      <c r="G200" s="199">
        <f>SUM(H200:K200)</f>
        <v>79702.3</v>
      </c>
      <c r="H200" s="199">
        <v>13602.3</v>
      </c>
      <c r="I200" s="199">
        <v>15000</v>
      </c>
      <c r="J200" s="204">
        <v>15100</v>
      </c>
      <c r="K200" s="204">
        <v>36000</v>
      </c>
      <c r="L200" s="188" t="s">
        <v>481</v>
      </c>
      <c r="M200" s="205" t="s">
        <v>234</v>
      </c>
      <c r="N200" s="191">
        <f>H200</f>
        <v>13602.3</v>
      </c>
      <c r="O200" s="191">
        <f>I200</f>
        <v>15000</v>
      </c>
      <c r="P200" s="191">
        <v>15100</v>
      </c>
      <c r="Q200" s="191">
        <f>K200</f>
        <v>36000</v>
      </c>
      <c r="R200" s="209">
        <v>2</v>
      </c>
      <c r="S200" s="189"/>
      <c r="T200" s="189"/>
      <c r="U200" s="198" t="s">
        <v>300</v>
      </c>
      <c r="V200" s="186" t="s">
        <v>540</v>
      </c>
      <c r="W200" s="186" t="s">
        <v>301</v>
      </c>
      <c r="X200" s="198" t="s">
        <v>20</v>
      </c>
      <c r="Y200" s="199">
        <f>SUM(Z200:AD200)</f>
        <v>115702.3</v>
      </c>
      <c r="Z200" s="199">
        <v>13602.3</v>
      </c>
      <c r="AA200" s="199">
        <v>15000</v>
      </c>
      <c r="AB200" s="204">
        <v>15100</v>
      </c>
      <c r="AC200" s="204">
        <v>36000</v>
      </c>
      <c r="AD200" s="204">
        <v>36000</v>
      </c>
      <c r="AE200" s="188" t="s">
        <v>610</v>
      </c>
      <c r="AF200" s="205" t="s">
        <v>559</v>
      </c>
      <c r="AG200" s="191">
        <f>Z200</f>
        <v>13602.3</v>
      </c>
      <c r="AH200" s="191">
        <f>AA200</f>
        <v>15000</v>
      </c>
      <c r="AI200" s="191">
        <v>15100</v>
      </c>
      <c r="AJ200" s="191">
        <f>AC200</f>
        <v>36000</v>
      </c>
      <c r="AK200" s="191">
        <v>36000</v>
      </c>
      <c r="AL200" s="209">
        <v>2</v>
      </c>
      <c r="AM200" s="206" t="s">
        <v>302</v>
      </c>
    </row>
    <row r="201" spans="1:39" ht="87" customHeight="1">
      <c r="A201" s="189"/>
      <c r="B201" s="189"/>
      <c r="C201" s="198"/>
      <c r="D201" s="186"/>
      <c r="E201" s="186"/>
      <c r="F201" s="198"/>
      <c r="G201" s="199"/>
      <c r="H201" s="199"/>
      <c r="I201" s="199"/>
      <c r="J201" s="204"/>
      <c r="K201" s="204"/>
      <c r="L201" s="188"/>
      <c r="M201" s="190" t="s">
        <v>303</v>
      </c>
      <c r="N201" s="197">
        <v>2000</v>
      </c>
      <c r="O201" s="197">
        <v>2400</v>
      </c>
      <c r="P201" s="193">
        <v>649</v>
      </c>
      <c r="Q201" s="193">
        <v>600</v>
      </c>
      <c r="R201" s="209"/>
      <c r="S201" s="189"/>
      <c r="T201" s="189"/>
      <c r="U201" s="198"/>
      <c r="V201" s="186"/>
      <c r="W201" s="186"/>
      <c r="X201" s="198"/>
      <c r="Y201" s="199"/>
      <c r="Z201" s="199"/>
      <c r="AA201" s="199"/>
      <c r="AB201" s="204"/>
      <c r="AC201" s="204"/>
      <c r="AD201" s="204"/>
      <c r="AE201" s="188"/>
      <c r="AF201" s="190" t="s">
        <v>566</v>
      </c>
      <c r="AG201" s="197">
        <v>2000</v>
      </c>
      <c r="AH201" s="197">
        <v>2400</v>
      </c>
      <c r="AI201" s="193">
        <v>649</v>
      </c>
      <c r="AJ201" s="193">
        <v>600</v>
      </c>
      <c r="AK201" s="197">
        <v>3554</v>
      </c>
      <c r="AL201" s="209"/>
      <c r="AM201" s="206"/>
    </row>
    <row r="202" spans="1:39" ht="126.75" customHeight="1">
      <c r="A202" s="189"/>
      <c r="B202" s="189"/>
      <c r="C202" s="198"/>
      <c r="D202" s="186"/>
      <c r="E202" s="186"/>
      <c r="F202" s="198"/>
      <c r="G202" s="199"/>
      <c r="H202" s="199"/>
      <c r="I202" s="199"/>
      <c r="J202" s="204"/>
      <c r="K202" s="204"/>
      <c r="L202" s="188"/>
      <c r="M202" s="190" t="s">
        <v>299</v>
      </c>
      <c r="N202" s="191">
        <f>N200/N201</f>
        <v>6.80115</v>
      </c>
      <c r="O202" s="191">
        <f>O200/O201</f>
        <v>6.25</v>
      </c>
      <c r="P202" s="191">
        <f>P200/P201</f>
        <v>23.266563944530045</v>
      </c>
      <c r="Q202" s="191">
        <f>Q200/Q201</f>
        <v>60</v>
      </c>
      <c r="R202" s="209"/>
      <c r="S202" s="189"/>
      <c r="T202" s="189"/>
      <c r="U202" s="198"/>
      <c r="V202" s="186"/>
      <c r="W202" s="186"/>
      <c r="X202" s="198"/>
      <c r="Y202" s="199"/>
      <c r="Z202" s="199"/>
      <c r="AA202" s="199"/>
      <c r="AB202" s="204"/>
      <c r="AC202" s="204"/>
      <c r="AD202" s="204"/>
      <c r="AE202" s="188"/>
      <c r="AF202" s="190" t="s">
        <v>299</v>
      </c>
      <c r="AG202" s="191">
        <f>AG200/AG201</f>
        <v>6.80115</v>
      </c>
      <c r="AH202" s="191">
        <f>AH200/AH201</f>
        <v>6.25</v>
      </c>
      <c r="AI202" s="191">
        <f>AI200/AI201</f>
        <v>23.266563944530045</v>
      </c>
      <c r="AJ202" s="191">
        <f>AJ200/AJ201</f>
        <v>60</v>
      </c>
      <c r="AK202" s="191">
        <v>10.13</v>
      </c>
      <c r="AL202" s="209"/>
      <c r="AM202" s="206"/>
    </row>
    <row r="203" spans="1:39" ht="94.5" customHeight="1">
      <c r="A203" s="189"/>
      <c r="B203" s="189"/>
      <c r="C203" s="198"/>
      <c r="D203" s="186"/>
      <c r="E203" s="186"/>
      <c r="F203" s="198"/>
      <c r="G203" s="199"/>
      <c r="H203" s="199"/>
      <c r="I203" s="199"/>
      <c r="J203" s="204"/>
      <c r="K203" s="204"/>
      <c r="L203" s="188"/>
      <c r="M203" s="190" t="s">
        <v>249</v>
      </c>
      <c r="N203" s="192">
        <v>100</v>
      </c>
      <c r="O203" s="192">
        <v>100</v>
      </c>
      <c r="P203" s="192">
        <v>100</v>
      </c>
      <c r="Q203" s="192">
        <v>100</v>
      </c>
      <c r="R203" s="209"/>
      <c r="S203" s="189"/>
      <c r="T203" s="189"/>
      <c r="U203" s="198"/>
      <c r="V203" s="186"/>
      <c r="W203" s="186"/>
      <c r="X203" s="198"/>
      <c r="Y203" s="199"/>
      <c r="Z203" s="199"/>
      <c r="AA203" s="199"/>
      <c r="AB203" s="204"/>
      <c r="AC203" s="204"/>
      <c r="AD203" s="204"/>
      <c r="AE203" s="188"/>
      <c r="AF203" s="190" t="s">
        <v>249</v>
      </c>
      <c r="AG203" s="192">
        <v>100</v>
      </c>
      <c r="AH203" s="192">
        <v>100</v>
      </c>
      <c r="AI203" s="192">
        <v>100</v>
      </c>
      <c r="AJ203" s="192">
        <v>100</v>
      </c>
      <c r="AK203" s="192">
        <v>100</v>
      </c>
      <c r="AL203" s="209"/>
      <c r="AM203" s="206"/>
    </row>
    <row r="204" spans="1:39" ht="33" customHeight="1">
      <c r="A204" s="189"/>
      <c r="B204" s="189"/>
      <c r="C204" s="198" t="s">
        <v>304</v>
      </c>
      <c r="D204" s="186" t="s">
        <v>80</v>
      </c>
      <c r="E204" s="198" t="s">
        <v>110</v>
      </c>
      <c r="F204" s="198" t="s">
        <v>20</v>
      </c>
      <c r="G204" s="199">
        <f>SUM(H204:K204)</f>
        <v>51781.6</v>
      </c>
      <c r="H204" s="199">
        <v>15640.8</v>
      </c>
      <c r="I204" s="199">
        <v>15640.8</v>
      </c>
      <c r="J204" s="204">
        <v>2000</v>
      </c>
      <c r="K204" s="204">
        <v>18500</v>
      </c>
      <c r="L204" s="188" t="s">
        <v>482</v>
      </c>
      <c r="M204" s="205" t="s">
        <v>234</v>
      </c>
      <c r="N204" s="191">
        <f>H204</f>
        <v>15640.8</v>
      </c>
      <c r="O204" s="191">
        <f>I204</f>
        <v>15640.8</v>
      </c>
      <c r="P204" s="191">
        <v>2000</v>
      </c>
      <c r="Q204" s="191">
        <f>K204</f>
        <v>18500</v>
      </c>
      <c r="R204" s="209">
        <v>2</v>
      </c>
      <c r="S204" s="189"/>
      <c r="T204" s="189"/>
      <c r="U204" s="198" t="s">
        <v>304</v>
      </c>
      <c r="V204" s="186" t="s">
        <v>540</v>
      </c>
      <c r="W204" s="198" t="s">
        <v>110</v>
      </c>
      <c r="X204" s="198" t="s">
        <v>20</v>
      </c>
      <c r="Y204" s="199">
        <f>SUM(Z204:AD204)</f>
        <v>70281.6</v>
      </c>
      <c r="Z204" s="199">
        <v>15640.8</v>
      </c>
      <c r="AA204" s="199">
        <v>15640.8</v>
      </c>
      <c r="AB204" s="204">
        <v>2000</v>
      </c>
      <c r="AC204" s="204">
        <v>18500</v>
      </c>
      <c r="AD204" s="204">
        <v>18500</v>
      </c>
      <c r="AE204" s="188" t="s">
        <v>611</v>
      </c>
      <c r="AF204" s="205" t="s">
        <v>559</v>
      </c>
      <c r="AG204" s="191">
        <f>Z204</f>
        <v>15640.8</v>
      </c>
      <c r="AH204" s="191">
        <f>AA204</f>
        <v>15640.8</v>
      </c>
      <c r="AI204" s="191">
        <v>2000</v>
      </c>
      <c r="AJ204" s="191">
        <f>AC204</f>
        <v>18500</v>
      </c>
      <c r="AK204" s="191">
        <v>18500</v>
      </c>
      <c r="AL204" s="209">
        <v>2</v>
      </c>
      <c r="AM204" s="206" t="s">
        <v>305</v>
      </c>
    </row>
    <row r="205" spans="1:39" ht="41.25" customHeight="1">
      <c r="A205" s="189"/>
      <c r="B205" s="189"/>
      <c r="C205" s="198"/>
      <c r="D205" s="186"/>
      <c r="E205" s="198"/>
      <c r="F205" s="198"/>
      <c r="G205" s="199"/>
      <c r="H205" s="199"/>
      <c r="I205" s="199"/>
      <c r="J205" s="204"/>
      <c r="K205" s="204"/>
      <c r="L205" s="188"/>
      <c r="M205" s="190" t="s">
        <v>306</v>
      </c>
      <c r="N205" s="197">
        <v>665</v>
      </c>
      <c r="O205" s="197">
        <v>665</v>
      </c>
      <c r="P205" s="193">
        <v>50</v>
      </c>
      <c r="Q205" s="193">
        <v>590</v>
      </c>
      <c r="R205" s="209"/>
      <c r="S205" s="189"/>
      <c r="T205" s="189"/>
      <c r="U205" s="198"/>
      <c r="V205" s="186"/>
      <c r="W205" s="198"/>
      <c r="X205" s="198"/>
      <c r="Y205" s="199"/>
      <c r="Z205" s="199"/>
      <c r="AA205" s="199"/>
      <c r="AB205" s="204"/>
      <c r="AC205" s="204"/>
      <c r="AD205" s="204"/>
      <c r="AE205" s="188"/>
      <c r="AF205" s="190" t="s">
        <v>565</v>
      </c>
      <c r="AG205" s="197">
        <v>665</v>
      </c>
      <c r="AH205" s="197">
        <v>665</v>
      </c>
      <c r="AI205" s="193">
        <v>50</v>
      </c>
      <c r="AJ205" s="193">
        <v>590</v>
      </c>
      <c r="AK205" s="197">
        <v>820</v>
      </c>
      <c r="AL205" s="209"/>
      <c r="AM205" s="206"/>
    </row>
    <row r="206" spans="1:39" ht="90.75" customHeight="1">
      <c r="A206" s="189"/>
      <c r="B206" s="189"/>
      <c r="C206" s="198"/>
      <c r="D206" s="186"/>
      <c r="E206" s="198"/>
      <c r="F206" s="198"/>
      <c r="G206" s="199"/>
      <c r="H206" s="199"/>
      <c r="I206" s="199"/>
      <c r="J206" s="204"/>
      <c r="K206" s="204"/>
      <c r="L206" s="188"/>
      <c r="M206" s="190" t="s">
        <v>307</v>
      </c>
      <c r="N206" s="191">
        <f>N204/N205</f>
        <v>23.52</v>
      </c>
      <c r="O206" s="191">
        <f>O204/O205</f>
        <v>23.52</v>
      </c>
      <c r="P206" s="191">
        <f>P204/P205</f>
        <v>40</v>
      </c>
      <c r="Q206" s="191">
        <f>Q204/Q205</f>
        <v>31.35593220338983</v>
      </c>
      <c r="R206" s="209"/>
      <c r="S206" s="189"/>
      <c r="T206" s="189"/>
      <c r="U206" s="198"/>
      <c r="V206" s="186"/>
      <c r="W206" s="198"/>
      <c r="X206" s="198"/>
      <c r="Y206" s="199"/>
      <c r="Z206" s="199"/>
      <c r="AA206" s="199"/>
      <c r="AB206" s="204"/>
      <c r="AC206" s="204"/>
      <c r="AD206" s="204"/>
      <c r="AE206" s="188"/>
      <c r="AF206" s="190" t="s">
        <v>307</v>
      </c>
      <c r="AG206" s="191">
        <f>AG204/AG205</f>
        <v>23.52</v>
      </c>
      <c r="AH206" s="191">
        <f>AH204/AH205</f>
        <v>23.52</v>
      </c>
      <c r="AI206" s="191">
        <f>AI204/AI205</f>
        <v>40</v>
      </c>
      <c r="AJ206" s="191">
        <f>AJ204/AJ205</f>
        <v>31.35593220338983</v>
      </c>
      <c r="AK206" s="191">
        <v>22.56</v>
      </c>
      <c r="AL206" s="209"/>
      <c r="AM206" s="206"/>
    </row>
    <row r="207" spans="1:39" ht="81.75" customHeight="1">
      <c r="A207" s="189"/>
      <c r="B207" s="189"/>
      <c r="C207" s="198"/>
      <c r="D207" s="186"/>
      <c r="E207" s="198"/>
      <c r="F207" s="198"/>
      <c r="G207" s="199"/>
      <c r="H207" s="199"/>
      <c r="I207" s="199"/>
      <c r="J207" s="204"/>
      <c r="K207" s="204"/>
      <c r="L207" s="188"/>
      <c r="M207" s="190" t="s">
        <v>249</v>
      </c>
      <c r="N207" s="192">
        <v>100</v>
      </c>
      <c r="O207" s="192">
        <v>100</v>
      </c>
      <c r="P207" s="192">
        <v>100</v>
      </c>
      <c r="Q207" s="192">
        <v>100</v>
      </c>
      <c r="R207" s="209"/>
      <c r="S207" s="189"/>
      <c r="T207" s="189"/>
      <c r="U207" s="198"/>
      <c r="V207" s="186"/>
      <c r="W207" s="198"/>
      <c r="X207" s="198"/>
      <c r="Y207" s="199"/>
      <c r="Z207" s="199"/>
      <c r="AA207" s="199"/>
      <c r="AB207" s="204"/>
      <c r="AC207" s="204"/>
      <c r="AD207" s="204"/>
      <c r="AE207" s="188"/>
      <c r="AF207" s="190" t="s">
        <v>249</v>
      </c>
      <c r="AG207" s="192">
        <v>100</v>
      </c>
      <c r="AH207" s="192">
        <v>100</v>
      </c>
      <c r="AI207" s="192">
        <v>100</v>
      </c>
      <c r="AJ207" s="192">
        <v>100</v>
      </c>
      <c r="AK207" s="192">
        <v>100</v>
      </c>
      <c r="AL207" s="209"/>
      <c r="AM207" s="206"/>
    </row>
    <row r="208" spans="1:39" ht="33" customHeight="1">
      <c r="A208" s="189"/>
      <c r="B208" s="189"/>
      <c r="C208" s="198" t="s">
        <v>308</v>
      </c>
      <c r="D208" s="186" t="s">
        <v>80</v>
      </c>
      <c r="E208" s="198" t="s">
        <v>110</v>
      </c>
      <c r="F208" s="198" t="s">
        <v>20</v>
      </c>
      <c r="G208" s="199">
        <f>SUM(H208:K208)</f>
        <v>22427.7</v>
      </c>
      <c r="H208" s="199">
        <v>7291</v>
      </c>
      <c r="I208" s="199">
        <v>7003.7</v>
      </c>
      <c r="J208" s="204">
        <v>3933</v>
      </c>
      <c r="K208" s="204">
        <v>4200</v>
      </c>
      <c r="L208" s="188" t="s">
        <v>483</v>
      </c>
      <c r="M208" s="205" t="s">
        <v>234</v>
      </c>
      <c r="N208" s="191">
        <f>H208</f>
        <v>7291</v>
      </c>
      <c r="O208" s="191">
        <f>I208</f>
        <v>7003.7</v>
      </c>
      <c r="P208" s="191">
        <v>3933</v>
      </c>
      <c r="Q208" s="191">
        <f>K208</f>
        <v>4200</v>
      </c>
      <c r="R208" s="209">
        <v>2</v>
      </c>
      <c r="S208" s="189"/>
      <c r="T208" s="189"/>
      <c r="U208" s="198" t="s">
        <v>308</v>
      </c>
      <c r="V208" s="186" t="s">
        <v>540</v>
      </c>
      <c r="W208" s="198" t="s">
        <v>110</v>
      </c>
      <c r="X208" s="198" t="s">
        <v>20</v>
      </c>
      <c r="Y208" s="199">
        <f>SUM(Z208:AD208)</f>
        <v>28427.7</v>
      </c>
      <c r="Z208" s="199">
        <v>7291</v>
      </c>
      <c r="AA208" s="199">
        <v>7003.7</v>
      </c>
      <c r="AB208" s="204">
        <v>3933</v>
      </c>
      <c r="AC208" s="204">
        <v>4200</v>
      </c>
      <c r="AD208" s="204">
        <v>6000</v>
      </c>
      <c r="AE208" s="188" t="s">
        <v>612</v>
      </c>
      <c r="AF208" s="205" t="s">
        <v>559</v>
      </c>
      <c r="AG208" s="191">
        <f>Z208</f>
        <v>7291</v>
      </c>
      <c r="AH208" s="191">
        <f>AA208</f>
        <v>7003.7</v>
      </c>
      <c r="AI208" s="191">
        <v>3933</v>
      </c>
      <c r="AJ208" s="191">
        <f>AC208</f>
        <v>4200</v>
      </c>
      <c r="AK208" s="191">
        <v>6000</v>
      </c>
      <c r="AL208" s="209">
        <v>2</v>
      </c>
      <c r="AM208" s="206" t="s">
        <v>309</v>
      </c>
    </row>
    <row r="209" spans="1:39" ht="95.25" customHeight="1">
      <c r="A209" s="189"/>
      <c r="B209" s="189"/>
      <c r="C209" s="198"/>
      <c r="D209" s="186"/>
      <c r="E209" s="198"/>
      <c r="F209" s="198"/>
      <c r="G209" s="199"/>
      <c r="H209" s="199"/>
      <c r="I209" s="199"/>
      <c r="J209" s="204"/>
      <c r="K209" s="204"/>
      <c r="L209" s="188"/>
      <c r="M209" s="190" t="s">
        <v>310</v>
      </c>
      <c r="N209" s="197">
        <v>13000</v>
      </c>
      <c r="O209" s="197">
        <v>13000</v>
      </c>
      <c r="P209" s="193">
        <v>12463</v>
      </c>
      <c r="Q209" s="193">
        <v>12500</v>
      </c>
      <c r="R209" s="209"/>
      <c r="S209" s="189"/>
      <c r="T209" s="189"/>
      <c r="U209" s="198"/>
      <c r="V209" s="186"/>
      <c r="W209" s="198"/>
      <c r="X209" s="198"/>
      <c r="Y209" s="199"/>
      <c r="Z209" s="199"/>
      <c r="AA209" s="199"/>
      <c r="AB209" s="204"/>
      <c r="AC209" s="204"/>
      <c r="AD209" s="204"/>
      <c r="AE209" s="188"/>
      <c r="AF209" s="190" t="s">
        <v>564</v>
      </c>
      <c r="AG209" s="197">
        <v>13000</v>
      </c>
      <c r="AH209" s="197">
        <v>13000</v>
      </c>
      <c r="AI209" s="193">
        <v>12463</v>
      </c>
      <c r="AJ209" s="193">
        <v>12500</v>
      </c>
      <c r="AK209" s="197">
        <v>15500</v>
      </c>
      <c r="AL209" s="209"/>
      <c r="AM209" s="206"/>
    </row>
    <row r="210" spans="1:39" ht="137.25" customHeight="1">
      <c r="A210" s="189"/>
      <c r="B210" s="189"/>
      <c r="C210" s="198"/>
      <c r="D210" s="186"/>
      <c r="E210" s="198"/>
      <c r="F210" s="198"/>
      <c r="G210" s="199"/>
      <c r="H210" s="199"/>
      <c r="I210" s="199"/>
      <c r="J210" s="204"/>
      <c r="K210" s="204"/>
      <c r="L210" s="188"/>
      <c r="M210" s="190" t="s">
        <v>311</v>
      </c>
      <c r="N210" s="191">
        <f>N208/N209</f>
        <v>0.5608461538461539</v>
      </c>
      <c r="O210" s="191">
        <f>O208/O209</f>
        <v>0.5387461538461539</v>
      </c>
      <c r="P210" s="191">
        <f>P208/P209</f>
        <v>0.31557409933402875</v>
      </c>
      <c r="Q210" s="191">
        <f>Q208/Q209</f>
        <v>0.336</v>
      </c>
      <c r="R210" s="209"/>
      <c r="S210" s="189"/>
      <c r="T210" s="189"/>
      <c r="U210" s="198"/>
      <c r="V210" s="186"/>
      <c r="W210" s="198"/>
      <c r="X210" s="198"/>
      <c r="Y210" s="199"/>
      <c r="Z210" s="199"/>
      <c r="AA210" s="199"/>
      <c r="AB210" s="204"/>
      <c r="AC210" s="204"/>
      <c r="AD210" s="204"/>
      <c r="AE210" s="188"/>
      <c r="AF210" s="190" t="s">
        <v>311</v>
      </c>
      <c r="AG210" s="191">
        <f>AG208/AG209</f>
        <v>0.5608461538461539</v>
      </c>
      <c r="AH210" s="191">
        <f>AH208/AH209</f>
        <v>0.5387461538461539</v>
      </c>
      <c r="AI210" s="191">
        <f>AI208/AI209</f>
        <v>0.31557409933402875</v>
      </c>
      <c r="AJ210" s="191">
        <f>AJ208/AJ209</f>
        <v>0.336</v>
      </c>
      <c r="AK210" s="191">
        <v>0.39</v>
      </c>
      <c r="AL210" s="209"/>
      <c r="AM210" s="206"/>
    </row>
    <row r="211" spans="1:39" ht="108" customHeight="1">
      <c r="A211" s="189"/>
      <c r="B211" s="189"/>
      <c r="C211" s="198"/>
      <c r="D211" s="186"/>
      <c r="E211" s="198"/>
      <c r="F211" s="198"/>
      <c r="G211" s="199"/>
      <c r="H211" s="199"/>
      <c r="I211" s="199"/>
      <c r="J211" s="204"/>
      <c r="K211" s="204"/>
      <c r="L211" s="188"/>
      <c r="M211" s="190" t="s">
        <v>249</v>
      </c>
      <c r="N211" s="192">
        <v>100</v>
      </c>
      <c r="O211" s="192">
        <v>100</v>
      </c>
      <c r="P211" s="192">
        <v>100</v>
      </c>
      <c r="Q211" s="192">
        <v>100</v>
      </c>
      <c r="R211" s="209"/>
      <c r="S211" s="189"/>
      <c r="T211" s="189"/>
      <c r="U211" s="198"/>
      <c r="V211" s="186"/>
      <c r="W211" s="198"/>
      <c r="X211" s="198"/>
      <c r="Y211" s="199"/>
      <c r="Z211" s="199"/>
      <c r="AA211" s="199"/>
      <c r="AB211" s="204"/>
      <c r="AC211" s="204"/>
      <c r="AD211" s="204"/>
      <c r="AE211" s="188"/>
      <c r="AF211" s="190" t="s">
        <v>249</v>
      </c>
      <c r="AG211" s="192">
        <v>100</v>
      </c>
      <c r="AH211" s="192">
        <v>100</v>
      </c>
      <c r="AI211" s="192">
        <v>100</v>
      </c>
      <c r="AJ211" s="192">
        <v>100</v>
      </c>
      <c r="AK211" s="192">
        <v>100</v>
      </c>
      <c r="AL211" s="209"/>
      <c r="AM211" s="206"/>
    </row>
    <row r="212" spans="1:39" ht="33" customHeight="1">
      <c r="A212" s="189"/>
      <c r="B212" s="189"/>
      <c r="C212" s="187" t="s">
        <v>312</v>
      </c>
      <c r="D212" s="186" t="s">
        <v>294</v>
      </c>
      <c r="E212" s="186" t="s">
        <v>110</v>
      </c>
      <c r="F212" s="186" t="s">
        <v>20</v>
      </c>
      <c r="G212" s="199">
        <f>SUM(H212:K212)</f>
        <v>20195.7</v>
      </c>
      <c r="H212" s="199">
        <v>10156.1</v>
      </c>
      <c r="I212" s="199">
        <v>3362.3</v>
      </c>
      <c r="J212" s="199">
        <v>6677.3</v>
      </c>
      <c r="K212" s="199"/>
      <c r="L212" s="188" t="s">
        <v>528</v>
      </c>
      <c r="M212" s="205" t="s">
        <v>234</v>
      </c>
      <c r="N212" s="191">
        <f>H212</f>
        <v>10156.1</v>
      </c>
      <c r="O212" s="191">
        <f>I212</f>
        <v>3362.3</v>
      </c>
      <c r="P212" s="230">
        <v>6677.3</v>
      </c>
      <c r="Q212" s="193"/>
      <c r="R212" s="193"/>
      <c r="S212" s="189"/>
      <c r="T212" s="189"/>
      <c r="U212" s="187" t="s">
        <v>312</v>
      </c>
      <c r="V212" s="186" t="s">
        <v>294</v>
      </c>
      <c r="W212" s="186" t="s">
        <v>110</v>
      </c>
      <c r="X212" s="186" t="s">
        <v>20</v>
      </c>
      <c r="Y212" s="199">
        <f>SUM(Z212:AC212)</f>
        <v>20195.7</v>
      </c>
      <c r="Z212" s="199">
        <v>10156.1</v>
      </c>
      <c r="AA212" s="199">
        <v>3362.3</v>
      </c>
      <c r="AB212" s="199">
        <v>6677.3</v>
      </c>
      <c r="AC212" s="199"/>
      <c r="AD212" s="199"/>
      <c r="AE212" s="188" t="s">
        <v>613</v>
      </c>
      <c r="AF212" s="205" t="s">
        <v>559</v>
      </c>
      <c r="AG212" s="191">
        <f>Z212</f>
        <v>10156.1</v>
      </c>
      <c r="AH212" s="191">
        <f>AA212</f>
        <v>3362.3</v>
      </c>
      <c r="AI212" s="230">
        <v>6677.3</v>
      </c>
      <c r="AJ212" s="193"/>
      <c r="AK212" s="195"/>
      <c r="AL212" s="193"/>
      <c r="AM212" s="189"/>
    </row>
    <row r="213" spans="1:39" ht="72.75" customHeight="1">
      <c r="A213" s="189"/>
      <c r="B213" s="189"/>
      <c r="C213" s="187"/>
      <c r="D213" s="186"/>
      <c r="E213" s="186"/>
      <c r="F213" s="186"/>
      <c r="G213" s="199"/>
      <c r="H213" s="199"/>
      <c r="I213" s="199"/>
      <c r="J213" s="199"/>
      <c r="K213" s="199"/>
      <c r="L213" s="188"/>
      <c r="M213" s="190" t="s">
        <v>313</v>
      </c>
      <c r="N213" s="197">
        <v>1</v>
      </c>
      <c r="O213" s="197">
        <v>1</v>
      </c>
      <c r="P213" s="193">
        <v>1</v>
      </c>
      <c r="Q213" s="193"/>
      <c r="R213" s="193"/>
      <c r="S213" s="189"/>
      <c r="T213" s="189"/>
      <c r="U213" s="187"/>
      <c r="V213" s="186"/>
      <c r="W213" s="186"/>
      <c r="X213" s="186"/>
      <c r="Y213" s="199"/>
      <c r="Z213" s="199"/>
      <c r="AA213" s="199"/>
      <c r="AB213" s="199"/>
      <c r="AC213" s="199"/>
      <c r="AD213" s="199"/>
      <c r="AE213" s="188"/>
      <c r="AF213" s="190" t="s">
        <v>563</v>
      </c>
      <c r="AG213" s="197">
        <v>1</v>
      </c>
      <c r="AH213" s="197">
        <v>1</v>
      </c>
      <c r="AI213" s="193">
        <v>1</v>
      </c>
      <c r="AJ213" s="193"/>
      <c r="AK213" s="195"/>
      <c r="AL213" s="193"/>
      <c r="AM213" s="207"/>
    </row>
    <row r="214" spans="1:39" ht="84" customHeight="1">
      <c r="A214" s="189"/>
      <c r="B214" s="189"/>
      <c r="C214" s="187"/>
      <c r="D214" s="186"/>
      <c r="E214" s="186"/>
      <c r="F214" s="186"/>
      <c r="G214" s="199"/>
      <c r="H214" s="199"/>
      <c r="I214" s="199"/>
      <c r="J214" s="199"/>
      <c r="K214" s="199"/>
      <c r="L214" s="188"/>
      <c r="M214" s="190" t="s">
        <v>314</v>
      </c>
      <c r="N214" s="191">
        <f>N212/N213</f>
        <v>10156.1</v>
      </c>
      <c r="O214" s="191">
        <f>O212/O213</f>
        <v>3362.3</v>
      </c>
      <c r="P214" s="193">
        <v>6677.3</v>
      </c>
      <c r="Q214" s="193"/>
      <c r="R214" s="193"/>
      <c r="S214" s="189"/>
      <c r="T214" s="189"/>
      <c r="U214" s="187"/>
      <c r="V214" s="186"/>
      <c r="W214" s="186"/>
      <c r="X214" s="186"/>
      <c r="Y214" s="199"/>
      <c r="Z214" s="199"/>
      <c r="AA214" s="199"/>
      <c r="AB214" s="199"/>
      <c r="AC214" s="199"/>
      <c r="AD214" s="199"/>
      <c r="AE214" s="188"/>
      <c r="AF214" s="190" t="s">
        <v>314</v>
      </c>
      <c r="AG214" s="191">
        <f>AG212/AG213</f>
        <v>10156.1</v>
      </c>
      <c r="AH214" s="191">
        <f>AH212/AH213</f>
        <v>3362.3</v>
      </c>
      <c r="AI214" s="193">
        <v>6677.3</v>
      </c>
      <c r="AJ214" s="193"/>
      <c r="AK214" s="195"/>
      <c r="AL214" s="193"/>
      <c r="AM214" s="207"/>
    </row>
    <row r="215" spans="1:39" ht="87.75" customHeight="1">
      <c r="A215" s="189"/>
      <c r="B215" s="189"/>
      <c r="C215" s="187"/>
      <c r="D215" s="186"/>
      <c r="E215" s="186"/>
      <c r="F215" s="186"/>
      <c r="G215" s="199"/>
      <c r="H215" s="199"/>
      <c r="I215" s="199"/>
      <c r="J215" s="199"/>
      <c r="K215" s="199"/>
      <c r="L215" s="188"/>
      <c r="M215" s="190" t="s">
        <v>249</v>
      </c>
      <c r="N215" s="192">
        <v>100</v>
      </c>
      <c r="O215" s="192">
        <v>100</v>
      </c>
      <c r="P215" s="225">
        <v>100</v>
      </c>
      <c r="Q215" s="193"/>
      <c r="R215" s="193"/>
      <c r="S215" s="189"/>
      <c r="T215" s="189"/>
      <c r="U215" s="187"/>
      <c r="V215" s="186"/>
      <c r="W215" s="186"/>
      <c r="X215" s="186"/>
      <c r="Y215" s="199"/>
      <c r="Z215" s="199"/>
      <c r="AA215" s="199"/>
      <c r="AB215" s="199"/>
      <c r="AC215" s="199"/>
      <c r="AD215" s="199"/>
      <c r="AE215" s="188"/>
      <c r="AF215" s="190" t="s">
        <v>249</v>
      </c>
      <c r="AG215" s="192">
        <v>100</v>
      </c>
      <c r="AH215" s="192">
        <v>100</v>
      </c>
      <c r="AI215" s="225">
        <v>100</v>
      </c>
      <c r="AJ215" s="193"/>
      <c r="AK215" s="195"/>
      <c r="AL215" s="193"/>
      <c r="AM215" s="207"/>
    </row>
    <row r="216" spans="1:39" ht="30.75" customHeight="1">
      <c r="A216" s="189"/>
      <c r="B216" s="189"/>
      <c r="C216" s="198" t="s">
        <v>315</v>
      </c>
      <c r="D216" s="186" t="s">
        <v>80</v>
      </c>
      <c r="E216" s="198" t="s">
        <v>140</v>
      </c>
      <c r="F216" s="198" t="s">
        <v>20</v>
      </c>
      <c r="G216" s="199">
        <f>SUM(H216:K216)</f>
        <v>157638</v>
      </c>
      <c r="H216" s="199">
        <v>10297</v>
      </c>
      <c r="I216" s="199">
        <v>37341</v>
      </c>
      <c r="J216" s="204">
        <v>50000</v>
      </c>
      <c r="K216" s="204">
        <v>60000</v>
      </c>
      <c r="L216" s="188" t="s">
        <v>484</v>
      </c>
      <c r="M216" s="205" t="s">
        <v>234</v>
      </c>
      <c r="N216" s="191">
        <f>H216</f>
        <v>10297</v>
      </c>
      <c r="O216" s="191">
        <f>I216</f>
        <v>37341</v>
      </c>
      <c r="P216" s="191">
        <v>50000</v>
      </c>
      <c r="Q216" s="191">
        <f>K216</f>
        <v>60000</v>
      </c>
      <c r="R216" s="209">
        <v>3</v>
      </c>
      <c r="S216" s="189"/>
      <c r="T216" s="189"/>
      <c r="U216" s="198" t="s">
        <v>315</v>
      </c>
      <c r="V216" s="186" t="s">
        <v>540</v>
      </c>
      <c r="W216" s="198" t="s">
        <v>140</v>
      </c>
      <c r="X216" s="198" t="s">
        <v>20</v>
      </c>
      <c r="Y216" s="199">
        <f>SUM(Z216:AD216)</f>
        <v>277638</v>
      </c>
      <c r="Z216" s="199">
        <v>10297</v>
      </c>
      <c r="AA216" s="199">
        <v>37341</v>
      </c>
      <c r="AB216" s="204">
        <v>50000</v>
      </c>
      <c r="AC216" s="204">
        <v>60000</v>
      </c>
      <c r="AD216" s="204">
        <v>120000</v>
      </c>
      <c r="AE216" s="188" t="s">
        <v>614</v>
      </c>
      <c r="AF216" s="205" t="s">
        <v>559</v>
      </c>
      <c r="AG216" s="191">
        <f>Z216</f>
        <v>10297</v>
      </c>
      <c r="AH216" s="191">
        <f>AA216</f>
        <v>37341</v>
      </c>
      <c r="AI216" s="191">
        <v>50000</v>
      </c>
      <c r="AJ216" s="191">
        <f>AC216</f>
        <v>60000</v>
      </c>
      <c r="AK216" s="191">
        <v>120000</v>
      </c>
      <c r="AL216" s="209">
        <v>3</v>
      </c>
      <c r="AM216" s="206" t="s">
        <v>316</v>
      </c>
    </row>
    <row r="217" spans="1:39" ht="77.25" customHeight="1">
      <c r="A217" s="189"/>
      <c r="B217" s="189"/>
      <c r="C217" s="198"/>
      <c r="D217" s="186"/>
      <c r="E217" s="198"/>
      <c r="F217" s="198"/>
      <c r="G217" s="199"/>
      <c r="H217" s="199"/>
      <c r="I217" s="199"/>
      <c r="J217" s="204"/>
      <c r="K217" s="204"/>
      <c r="L217" s="188"/>
      <c r="M217" s="190" t="s">
        <v>317</v>
      </c>
      <c r="N217" s="197">
        <v>1</v>
      </c>
      <c r="O217" s="197">
        <v>1</v>
      </c>
      <c r="P217" s="193">
        <v>26</v>
      </c>
      <c r="Q217" s="193">
        <v>30</v>
      </c>
      <c r="R217" s="209"/>
      <c r="S217" s="189"/>
      <c r="T217" s="189"/>
      <c r="U217" s="198"/>
      <c r="V217" s="186"/>
      <c r="W217" s="198"/>
      <c r="X217" s="198"/>
      <c r="Y217" s="199"/>
      <c r="Z217" s="199"/>
      <c r="AA217" s="199"/>
      <c r="AB217" s="204"/>
      <c r="AC217" s="204"/>
      <c r="AD217" s="204"/>
      <c r="AE217" s="188"/>
      <c r="AF217" s="190" t="s">
        <v>562</v>
      </c>
      <c r="AG217" s="197">
        <v>1</v>
      </c>
      <c r="AH217" s="197">
        <v>1</v>
      </c>
      <c r="AI217" s="193">
        <v>26</v>
      </c>
      <c r="AJ217" s="193">
        <v>30</v>
      </c>
      <c r="AK217" s="197">
        <v>32</v>
      </c>
      <c r="AL217" s="209"/>
      <c r="AM217" s="206"/>
    </row>
    <row r="218" spans="1:39" ht="95.25" customHeight="1">
      <c r="A218" s="189"/>
      <c r="B218" s="189"/>
      <c r="C218" s="198"/>
      <c r="D218" s="186"/>
      <c r="E218" s="198"/>
      <c r="F218" s="198"/>
      <c r="G218" s="199"/>
      <c r="H218" s="199"/>
      <c r="I218" s="199"/>
      <c r="J218" s="204"/>
      <c r="K218" s="204"/>
      <c r="L218" s="188"/>
      <c r="M218" s="190" t="s">
        <v>318</v>
      </c>
      <c r="N218" s="191">
        <f>N216/N217</f>
        <v>10297</v>
      </c>
      <c r="O218" s="191">
        <f>O216/O217</f>
        <v>37341</v>
      </c>
      <c r="P218" s="191">
        <f>P216/P217</f>
        <v>1923.076923076923</v>
      </c>
      <c r="Q218" s="191">
        <f>Q216/Q217</f>
        <v>2000</v>
      </c>
      <c r="R218" s="209"/>
      <c r="S218" s="189"/>
      <c r="T218" s="189"/>
      <c r="U218" s="198"/>
      <c r="V218" s="186"/>
      <c r="W218" s="198"/>
      <c r="X218" s="198"/>
      <c r="Y218" s="199"/>
      <c r="Z218" s="199"/>
      <c r="AA218" s="199"/>
      <c r="AB218" s="204"/>
      <c r="AC218" s="204"/>
      <c r="AD218" s="204"/>
      <c r="AE218" s="188"/>
      <c r="AF218" s="190" t="s">
        <v>318</v>
      </c>
      <c r="AG218" s="191">
        <f>AG216/AG217</f>
        <v>10297</v>
      </c>
      <c r="AH218" s="191">
        <f>AH216/AH217</f>
        <v>37341</v>
      </c>
      <c r="AI218" s="191">
        <f>AI216/AI217</f>
        <v>1923.076923076923</v>
      </c>
      <c r="AJ218" s="191">
        <f>AJ216/AJ217</f>
        <v>2000</v>
      </c>
      <c r="AK218" s="191">
        <v>3750</v>
      </c>
      <c r="AL218" s="209"/>
      <c r="AM218" s="206"/>
    </row>
    <row r="219" spans="1:39" ht="86.25" customHeight="1">
      <c r="A219" s="189"/>
      <c r="B219" s="189"/>
      <c r="C219" s="198"/>
      <c r="D219" s="186"/>
      <c r="E219" s="198"/>
      <c r="F219" s="198"/>
      <c r="G219" s="199"/>
      <c r="H219" s="199"/>
      <c r="I219" s="199"/>
      <c r="J219" s="204"/>
      <c r="K219" s="204"/>
      <c r="L219" s="188"/>
      <c r="M219" s="190" t="s">
        <v>249</v>
      </c>
      <c r="N219" s="192">
        <v>100</v>
      </c>
      <c r="O219" s="192">
        <v>100</v>
      </c>
      <c r="P219" s="192">
        <v>100</v>
      </c>
      <c r="Q219" s="192">
        <v>100</v>
      </c>
      <c r="R219" s="209"/>
      <c r="S219" s="189"/>
      <c r="T219" s="189"/>
      <c r="U219" s="198"/>
      <c r="V219" s="186"/>
      <c r="W219" s="198"/>
      <c r="X219" s="198"/>
      <c r="Y219" s="199"/>
      <c r="Z219" s="199"/>
      <c r="AA219" s="199"/>
      <c r="AB219" s="204"/>
      <c r="AC219" s="204"/>
      <c r="AD219" s="204"/>
      <c r="AE219" s="188"/>
      <c r="AF219" s="190" t="s">
        <v>249</v>
      </c>
      <c r="AG219" s="192">
        <v>100</v>
      </c>
      <c r="AH219" s="192">
        <v>100</v>
      </c>
      <c r="AI219" s="192">
        <v>100</v>
      </c>
      <c r="AJ219" s="192">
        <v>100</v>
      </c>
      <c r="AK219" s="192">
        <v>100</v>
      </c>
      <c r="AL219" s="209"/>
      <c r="AM219" s="206"/>
    </row>
    <row r="220" spans="1:39" ht="59.25" customHeight="1">
      <c r="A220" s="189"/>
      <c r="B220" s="189"/>
      <c r="C220" s="198" t="s">
        <v>529</v>
      </c>
      <c r="D220" s="186" t="s">
        <v>80</v>
      </c>
      <c r="E220" s="198" t="s">
        <v>319</v>
      </c>
      <c r="F220" s="198" t="s">
        <v>20</v>
      </c>
      <c r="G220" s="199">
        <f>SUM(H220:K220)</f>
        <v>26700</v>
      </c>
      <c r="H220" s="199">
        <v>5000</v>
      </c>
      <c r="I220" s="199">
        <v>3400</v>
      </c>
      <c r="J220" s="204">
        <v>3300</v>
      </c>
      <c r="K220" s="204">
        <v>15000</v>
      </c>
      <c r="L220" s="188" t="s">
        <v>530</v>
      </c>
      <c r="M220" s="205" t="s">
        <v>234</v>
      </c>
      <c r="N220" s="191">
        <f>H220</f>
        <v>5000</v>
      </c>
      <c r="O220" s="191">
        <f>I220</f>
        <v>3400</v>
      </c>
      <c r="P220" s="191">
        <f>J220</f>
        <v>3300</v>
      </c>
      <c r="Q220" s="191">
        <f>K220</f>
        <v>15000</v>
      </c>
      <c r="R220" s="209">
        <v>3</v>
      </c>
      <c r="S220" s="189"/>
      <c r="T220" s="189"/>
      <c r="U220" s="198" t="s">
        <v>570</v>
      </c>
      <c r="V220" s="186" t="s">
        <v>540</v>
      </c>
      <c r="W220" s="198" t="s">
        <v>319</v>
      </c>
      <c r="X220" s="198" t="s">
        <v>20</v>
      </c>
      <c r="Y220" s="199">
        <f>SUM(Z220:AD220)</f>
        <v>41700</v>
      </c>
      <c r="Z220" s="199">
        <v>5000</v>
      </c>
      <c r="AA220" s="199">
        <v>3400</v>
      </c>
      <c r="AB220" s="204">
        <v>3300</v>
      </c>
      <c r="AC220" s="204">
        <v>15000</v>
      </c>
      <c r="AD220" s="204">
        <v>15000</v>
      </c>
      <c r="AE220" s="188" t="s">
        <v>615</v>
      </c>
      <c r="AF220" s="205" t="s">
        <v>559</v>
      </c>
      <c r="AG220" s="191">
        <f>Z220</f>
        <v>5000</v>
      </c>
      <c r="AH220" s="191">
        <f>AA220</f>
        <v>3400</v>
      </c>
      <c r="AI220" s="191">
        <f>AB220</f>
        <v>3300</v>
      </c>
      <c r="AJ220" s="191">
        <f>AC220</f>
        <v>15000</v>
      </c>
      <c r="AK220" s="191">
        <v>15000</v>
      </c>
      <c r="AL220" s="209">
        <v>3</v>
      </c>
      <c r="AM220" s="206" t="s">
        <v>320</v>
      </c>
    </row>
    <row r="221" spans="1:39" ht="97.5" customHeight="1">
      <c r="A221" s="189"/>
      <c r="B221" s="189"/>
      <c r="C221" s="198"/>
      <c r="D221" s="186"/>
      <c r="E221" s="198"/>
      <c r="F221" s="198"/>
      <c r="G221" s="199"/>
      <c r="H221" s="199"/>
      <c r="I221" s="199"/>
      <c r="J221" s="204"/>
      <c r="K221" s="204"/>
      <c r="L221" s="188"/>
      <c r="M221" s="190" t="s">
        <v>321</v>
      </c>
      <c r="N221" s="197">
        <v>4</v>
      </c>
      <c r="O221" s="197">
        <v>4</v>
      </c>
      <c r="P221" s="193">
        <v>7</v>
      </c>
      <c r="Q221" s="193">
        <v>15</v>
      </c>
      <c r="R221" s="209"/>
      <c r="S221" s="189"/>
      <c r="T221" s="189"/>
      <c r="U221" s="198"/>
      <c r="V221" s="186"/>
      <c r="W221" s="198"/>
      <c r="X221" s="198"/>
      <c r="Y221" s="199"/>
      <c r="Z221" s="199"/>
      <c r="AA221" s="199"/>
      <c r="AB221" s="204"/>
      <c r="AC221" s="204"/>
      <c r="AD221" s="204"/>
      <c r="AE221" s="188"/>
      <c r="AF221" s="190" t="s">
        <v>561</v>
      </c>
      <c r="AG221" s="197">
        <v>4</v>
      </c>
      <c r="AH221" s="197">
        <v>4</v>
      </c>
      <c r="AI221" s="193">
        <v>7</v>
      </c>
      <c r="AJ221" s="193">
        <v>15</v>
      </c>
      <c r="AK221" s="197">
        <v>15</v>
      </c>
      <c r="AL221" s="209"/>
      <c r="AM221" s="206"/>
    </row>
    <row r="222" spans="1:39" ht="145.5" customHeight="1">
      <c r="A222" s="189"/>
      <c r="B222" s="189"/>
      <c r="C222" s="198"/>
      <c r="D222" s="186"/>
      <c r="E222" s="198"/>
      <c r="F222" s="198"/>
      <c r="G222" s="199"/>
      <c r="H222" s="199"/>
      <c r="I222" s="199"/>
      <c r="J222" s="204"/>
      <c r="K222" s="204"/>
      <c r="L222" s="188"/>
      <c r="M222" s="190" t="s">
        <v>322</v>
      </c>
      <c r="N222" s="191">
        <f>N220/N221</f>
        <v>1250</v>
      </c>
      <c r="O222" s="191">
        <f>O220/O221</f>
        <v>850</v>
      </c>
      <c r="P222" s="191">
        <f>P220/P221</f>
        <v>471.42857142857144</v>
      </c>
      <c r="Q222" s="191">
        <f>Q220/Q221</f>
        <v>1000</v>
      </c>
      <c r="R222" s="209"/>
      <c r="S222" s="189"/>
      <c r="T222" s="189"/>
      <c r="U222" s="198"/>
      <c r="V222" s="186"/>
      <c r="W222" s="198"/>
      <c r="X222" s="198"/>
      <c r="Y222" s="199"/>
      <c r="Z222" s="199"/>
      <c r="AA222" s="199"/>
      <c r="AB222" s="204"/>
      <c r="AC222" s="204"/>
      <c r="AD222" s="204"/>
      <c r="AE222" s="188"/>
      <c r="AF222" s="190" t="s">
        <v>322</v>
      </c>
      <c r="AG222" s="191">
        <f>AG220/AG221</f>
        <v>1250</v>
      </c>
      <c r="AH222" s="191">
        <f>AH220/AH221</f>
        <v>850</v>
      </c>
      <c r="AI222" s="191">
        <f>AI220/AI221</f>
        <v>471.42857142857144</v>
      </c>
      <c r="AJ222" s="191">
        <f>AJ220/AJ221</f>
        <v>1000</v>
      </c>
      <c r="AK222" s="191">
        <v>1000</v>
      </c>
      <c r="AL222" s="209"/>
      <c r="AM222" s="206"/>
    </row>
    <row r="223" spans="1:39" ht="108" customHeight="1">
      <c r="A223" s="189"/>
      <c r="B223" s="189"/>
      <c r="C223" s="198"/>
      <c r="D223" s="186"/>
      <c r="E223" s="198"/>
      <c r="F223" s="198"/>
      <c r="G223" s="199"/>
      <c r="H223" s="199"/>
      <c r="I223" s="199"/>
      <c r="J223" s="204"/>
      <c r="K223" s="204"/>
      <c r="L223" s="188"/>
      <c r="M223" s="190" t="s">
        <v>249</v>
      </c>
      <c r="N223" s="192">
        <v>100</v>
      </c>
      <c r="O223" s="192">
        <v>100</v>
      </c>
      <c r="P223" s="192">
        <v>100</v>
      </c>
      <c r="Q223" s="192">
        <v>100</v>
      </c>
      <c r="R223" s="209"/>
      <c r="S223" s="189"/>
      <c r="T223" s="189"/>
      <c r="U223" s="198"/>
      <c r="V223" s="186"/>
      <c r="W223" s="198"/>
      <c r="X223" s="198"/>
      <c r="Y223" s="199"/>
      <c r="Z223" s="199"/>
      <c r="AA223" s="199"/>
      <c r="AB223" s="204"/>
      <c r="AC223" s="204"/>
      <c r="AD223" s="204"/>
      <c r="AE223" s="188"/>
      <c r="AF223" s="190" t="s">
        <v>249</v>
      </c>
      <c r="AG223" s="192">
        <v>100</v>
      </c>
      <c r="AH223" s="192">
        <v>100</v>
      </c>
      <c r="AI223" s="192">
        <v>100</v>
      </c>
      <c r="AJ223" s="192">
        <v>100</v>
      </c>
      <c r="AK223" s="192">
        <v>100</v>
      </c>
      <c r="AL223" s="209"/>
      <c r="AM223" s="206"/>
    </row>
    <row r="224" spans="1:39" ht="33" customHeight="1">
      <c r="A224" s="189"/>
      <c r="B224" s="189"/>
      <c r="C224" s="187" t="s">
        <v>323</v>
      </c>
      <c r="D224" s="186" t="s">
        <v>499</v>
      </c>
      <c r="E224" s="186" t="s">
        <v>19</v>
      </c>
      <c r="F224" s="186" t="s">
        <v>20</v>
      </c>
      <c r="G224" s="199">
        <f>SUM(H224:K224)</f>
        <v>30000</v>
      </c>
      <c r="H224" s="199">
        <v>15000</v>
      </c>
      <c r="I224" s="199">
        <v>15000</v>
      </c>
      <c r="J224" s="199"/>
      <c r="K224" s="199"/>
      <c r="L224" s="188" t="s">
        <v>531</v>
      </c>
      <c r="M224" s="205" t="s">
        <v>234</v>
      </c>
      <c r="N224" s="191">
        <f>H224</f>
        <v>15000</v>
      </c>
      <c r="O224" s="191">
        <f>I224</f>
        <v>15000</v>
      </c>
      <c r="P224" s="193"/>
      <c r="Q224" s="193"/>
      <c r="R224" s="193"/>
      <c r="S224" s="189"/>
      <c r="T224" s="189"/>
      <c r="U224" s="187" t="s">
        <v>323</v>
      </c>
      <c r="V224" s="186" t="s">
        <v>499</v>
      </c>
      <c r="W224" s="186" t="s">
        <v>19</v>
      </c>
      <c r="X224" s="186" t="s">
        <v>20</v>
      </c>
      <c r="Y224" s="199">
        <f>SUM(Z224:AC224)</f>
        <v>30000</v>
      </c>
      <c r="Z224" s="199">
        <v>15000</v>
      </c>
      <c r="AA224" s="199">
        <v>15000</v>
      </c>
      <c r="AB224" s="199"/>
      <c r="AC224" s="199"/>
      <c r="AD224" s="199"/>
      <c r="AE224" s="188" t="s">
        <v>616</v>
      </c>
      <c r="AF224" s="205" t="s">
        <v>559</v>
      </c>
      <c r="AG224" s="191">
        <f>Z224</f>
        <v>15000</v>
      </c>
      <c r="AH224" s="191">
        <f>AA224</f>
        <v>15000</v>
      </c>
      <c r="AI224" s="193"/>
      <c r="AJ224" s="193"/>
      <c r="AK224" s="195"/>
      <c r="AL224" s="193"/>
      <c r="AM224" s="189"/>
    </row>
    <row r="225" spans="1:39" ht="106.5" customHeight="1">
      <c r="A225" s="189"/>
      <c r="B225" s="189"/>
      <c r="C225" s="187"/>
      <c r="D225" s="186"/>
      <c r="E225" s="186"/>
      <c r="F225" s="186"/>
      <c r="G225" s="199"/>
      <c r="H225" s="199"/>
      <c r="I225" s="199"/>
      <c r="J225" s="199"/>
      <c r="K225" s="199"/>
      <c r="L225" s="188"/>
      <c r="M225" s="190" t="s">
        <v>324</v>
      </c>
      <c r="N225" s="197">
        <v>1</v>
      </c>
      <c r="O225" s="197">
        <v>1</v>
      </c>
      <c r="P225" s="193"/>
      <c r="Q225" s="193"/>
      <c r="R225" s="193"/>
      <c r="S225" s="189"/>
      <c r="T225" s="189"/>
      <c r="U225" s="187"/>
      <c r="V225" s="186"/>
      <c r="W225" s="186"/>
      <c r="X225" s="186"/>
      <c r="Y225" s="199"/>
      <c r="Z225" s="199"/>
      <c r="AA225" s="199"/>
      <c r="AB225" s="199"/>
      <c r="AC225" s="199"/>
      <c r="AD225" s="199"/>
      <c r="AE225" s="188"/>
      <c r="AF225" s="190" t="s">
        <v>556</v>
      </c>
      <c r="AG225" s="197">
        <v>1</v>
      </c>
      <c r="AH225" s="197">
        <v>1</v>
      </c>
      <c r="AI225" s="193"/>
      <c r="AJ225" s="193"/>
      <c r="AK225" s="195"/>
      <c r="AL225" s="193"/>
      <c r="AM225" s="207"/>
    </row>
    <row r="226" spans="1:39" ht="46.5" customHeight="1">
      <c r="A226" s="189"/>
      <c r="B226" s="189"/>
      <c r="C226" s="187"/>
      <c r="D226" s="186"/>
      <c r="E226" s="186"/>
      <c r="F226" s="186"/>
      <c r="G226" s="199"/>
      <c r="H226" s="199"/>
      <c r="I226" s="199"/>
      <c r="J226" s="199"/>
      <c r="K226" s="199"/>
      <c r="L226" s="188"/>
      <c r="M226" s="190" t="s">
        <v>194</v>
      </c>
      <c r="N226" s="219">
        <v>4000</v>
      </c>
      <c r="O226" s="219">
        <v>5000</v>
      </c>
      <c r="P226" s="193"/>
      <c r="Q226" s="193"/>
      <c r="R226" s="193"/>
      <c r="S226" s="189"/>
      <c r="T226" s="189"/>
      <c r="U226" s="187"/>
      <c r="V226" s="186"/>
      <c r="W226" s="186"/>
      <c r="X226" s="186"/>
      <c r="Y226" s="199"/>
      <c r="Z226" s="199"/>
      <c r="AA226" s="199"/>
      <c r="AB226" s="199"/>
      <c r="AC226" s="199"/>
      <c r="AD226" s="199"/>
      <c r="AE226" s="188"/>
      <c r="AF226" s="190" t="s">
        <v>194</v>
      </c>
      <c r="AG226" s="219">
        <v>4000</v>
      </c>
      <c r="AH226" s="219">
        <v>5000</v>
      </c>
      <c r="AI226" s="193"/>
      <c r="AJ226" s="193"/>
      <c r="AK226" s="195"/>
      <c r="AL226" s="193"/>
      <c r="AM226" s="207"/>
    </row>
    <row r="227" spans="1:39" ht="64.5" customHeight="1">
      <c r="A227" s="189"/>
      <c r="B227" s="189"/>
      <c r="C227" s="187"/>
      <c r="D227" s="186"/>
      <c r="E227" s="186"/>
      <c r="F227" s="186"/>
      <c r="G227" s="199"/>
      <c r="H227" s="199"/>
      <c r="I227" s="199"/>
      <c r="J227" s="199"/>
      <c r="K227" s="199"/>
      <c r="L227" s="188"/>
      <c r="M227" s="190" t="s">
        <v>325</v>
      </c>
      <c r="N227" s="191">
        <f>N224/N225</f>
        <v>15000</v>
      </c>
      <c r="O227" s="191">
        <f>O224/O225</f>
        <v>15000</v>
      </c>
      <c r="P227" s="193"/>
      <c r="Q227" s="193"/>
      <c r="R227" s="193"/>
      <c r="S227" s="189"/>
      <c r="T227" s="189"/>
      <c r="U227" s="187"/>
      <c r="V227" s="186"/>
      <c r="W227" s="186"/>
      <c r="X227" s="186"/>
      <c r="Y227" s="199"/>
      <c r="Z227" s="199"/>
      <c r="AA227" s="199"/>
      <c r="AB227" s="199"/>
      <c r="AC227" s="199"/>
      <c r="AD227" s="199"/>
      <c r="AE227" s="188"/>
      <c r="AF227" s="190" t="s">
        <v>325</v>
      </c>
      <c r="AG227" s="191">
        <f>AG224/AG225</f>
        <v>15000</v>
      </c>
      <c r="AH227" s="191">
        <f>AH224/AH225</f>
        <v>15000</v>
      </c>
      <c r="AI227" s="193"/>
      <c r="AJ227" s="193"/>
      <c r="AK227" s="195"/>
      <c r="AL227" s="193"/>
      <c r="AM227" s="207"/>
    </row>
    <row r="228" spans="1:39" ht="102" customHeight="1">
      <c r="A228" s="189"/>
      <c r="B228" s="189"/>
      <c r="C228" s="187"/>
      <c r="D228" s="186"/>
      <c r="E228" s="186"/>
      <c r="F228" s="186"/>
      <c r="G228" s="199"/>
      <c r="H228" s="199"/>
      <c r="I228" s="199"/>
      <c r="J228" s="199"/>
      <c r="K228" s="199"/>
      <c r="L228" s="188"/>
      <c r="M228" s="190" t="s">
        <v>326</v>
      </c>
      <c r="N228" s="192">
        <v>100</v>
      </c>
      <c r="O228" s="192">
        <v>125</v>
      </c>
      <c r="P228" s="193"/>
      <c r="Q228" s="193"/>
      <c r="R228" s="193"/>
      <c r="S228" s="189"/>
      <c r="T228" s="189"/>
      <c r="U228" s="187"/>
      <c r="V228" s="186"/>
      <c r="W228" s="186"/>
      <c r="X228" s="186"/>
      <c r="Y228" s="199"/>
      <c r="Z228" s="199"/>
      <c r="AA228" s="199"/>
      <c r="AB228" s="199"/>
      <c r="AC228" s="199"/>
      <c r="AD228" s="199"/>
      <c r="AE228" s="188"/>
      <c r="AF228" s="190" t="s">
        <v>326</v>
      </c>
      <c r="AG228" s="192">
        <v>100</v>
      </c>
      <c r="AH228" s="192">
        <v>125</v>
      </c>
      <c r="AI228" s="193"/>
      <c r="AJ228" s="193"/>
      <c r="AK228" s="195"/>
      <c r="AL228" s="193"/>
      <c r="AM228" s="207"/>
    </row>
    <row r="229" spans="1:39" s="240" customFormat="1" ht="34.5" customHeight="1">
      <c r="A229" s="189"/>
      <c r="B229" s="189"/>
      <c r="C229" s="187" t="s">
        <v>327</v>
      </c>
      <c r="D229" s="186" t="s">
        <v>500</v>
      </c>
      <c r="E229" s="186" t="s">
        <v>19</v>
      </c>
      <c r="F229" s="186" t="s">
        <v>20</v>
      </c>
      <c r="G229" s="199">
        <f>SUM(H229:K229)</f>
        <v>10000</v>
      </c>
      <c r="H229" s="199">
        <v>6000</v>
      </c>
      <c r="I229" s="199">
        <v>2000</v>
      </c>
      <c r="J229" s="199">
        <v>2000</v>
      </c>
      <c r="K229" s="199"/>
      <c r="L229" s="188" t="s">
        <v>532</v>
      </c>
      <c r="M229" s="205" t="s">
        <v>234</v>
      </c>
      <c r="N229" s="191">
        <f>H229</f>
        <v>6000</v>
      </c>
      <c r="O229" s="191">
        <f>I229</f>
        <v>2000</v>
      </c>
      <c r="P229" s="230">
        <v>2000</v>
      </c>
      <c r="Q229" s="193"/>
      <c r="R229" s="193"/>
      <c r="S229" s="189"/>
      <c r="T229" s="189"/>
      <c r="U229" s="187" t="s">
        <v>327</v>
      </c>
      <c r="V229" s="186" t="s">
        <v>500</v>
      </c>
      <c r="W229" s="186" t="s">
        <v>19</v>
      </c>
      <c r="X229" s="186" t="s">
        <v>20</v>
      </c>
      <c r="Y229" s="199">
        <f>SUM(Z229:AC229)</f>
        <v>10000</v>
      </c>
      <c r="Z229" s="199">
        <v>6000</v>
      </c>
      <c r="AA229" s="199">
        <v>2000</v>
      </c>
      <c r="AB229" s="199">
        <v>2000</v>
      </c>
      <c r="AC229" s="199"/>
      <c r="AD229" s="199"/>
      <c r="AE229" s="188" t="s">
        <v>617</v>
      </c>
      <c r="AF229" s="205" t="s">
        <v>559</v>
      </c>
      <c r="AG229" s="191">
        <f>Z229</f>
        <v>6000</v>
      </c>
      <c r="AH229" s="191">
        <f>AA229</f>
        <v>2000</v>
      </c>
      <c r="AI229" s="230">
        <v>2000</v>
      </c>
      <c r="AJ229" s="193"/>
      <c r="AK229" s="195"/>
      <c r="AL229" s="193"/>
      <c r="AM229" s="189"/>
    </row>
    <row r="230" spans="1:39" s="240" customFormat="1" ht="111.75" customHeight="1">
      <c r="A230" s="189"/>
      <c r="B230" s="189"/>
      <c r="C230" s="187"/>
      <c r="D230" s="186"/>
      <c r="E230" s="186"/>
      <c r="F230" s="186"/>
      <c r="G230" s="199"/>
      <c r="H230" s="199"/>
      <c r="I230" s="199"/>
      <c r="J230" s="199"/>
      <c r="K230" s="199"/>
      <c r="L230" s="188"/>
      <c r="M230" s="253" t="s">
        <v>324</v>
      </c>
      <c r="N230" s="197">
        <v>1</v>
      </c>
      <c r="O230" s="197">
        <v>1</v>
      </c>
      <c r="P230" s="193">
        <v>1</v>
      </c>
      <c r="Q230" s="193"/>
      <c r="R230" s="193"/>
      <c r="S230" s="189"/>
      <c r="T230" s="189"/>
      <c r="U230" s="187"/>
      <c r="V230" s="186"/>
      <c r="W230" s="186"/>
      <c r="X230" s="186"/>
      <c r="Y230" s="199"/>
      <c r="Z230" s="199"/>
      <c r="AA230" s="199"/>
      <c r="AB230" s="199"/>
      <c r="AC230" s="199"/>
      <c r="AD230" s="199"/>
      <c r="AE230" s="188"/>
      <c r="AF230" s="253" t="s">
        <v>556</v>
      </c>
      <c r="AG230" s="197">
        <v>1</v>
      </c>
      <c r="AH230" s="197">
        <v>1</v>
      </c>
      <c r="AI230" s="193">
        <v>1</v>
      </c>
      <c r="AJ230" s="193"/>
      <c r="AK230" s="195"/>
      <c r="AL230" s="193"/>
      <c r="AM230" s="207"/>
    </row>
    <row r="231" spans="1:39" s="240" customFormat="1" ht="33" customHeight="1">
      <c r="A231" s="189"/>
      <c r="B231" s="189"/>
      <c r="C231" s="187"/>
      <c r="D231" s="186"/>
      <c r="E231" s="186"/>
      <c r="F231" s="186"/>
      <c r="G231" s="199"/>
      <c r="H231" s="199"/>
      <c r="I231" s="199"/>
      <c r="J231" s="199"/>
      <c r="K231" s="199"/>
      <c r="L231" s="188"/>
      <c r="M231" s="190" t="s">
        <v>194</v>
      </c>
      <c r="N231" s="197">
        <v>60</v>
      </c>
      <c r="O231" s="197">
        <v>90</v>
      </c>
      <c r="P231" s="193">
        <v>120</v>
      </c>
      <c r="Q231" s="193"/>
      <c r="R231" s="193"/>
      <c r="S231" s="189"/>
      <c r="T231" s="189"/>
      <c r="U231" s="187"/>
      <c r="V231" s="186"/>
      <c r="W231" s="186"/>
      <c r="X231" s="186"/>
      <c r="Y231" s="199"/>
      <c r="Z231" s="199"/>
      <c r="AA231" s="199"/>
      <c r="AB231" s="199"/>
      <c r="AC231" s="199"/>
      <c r="AD231" s="199"/>
      <c r="AE231" s="188"/>
      <c r="AF231" s="190" t="s">
        <v>194</v>
      </c>
      <c r="AG231" s="197">
        <v>60</v>
      </c>
      <c r="AH231" s="197">
        <v>90</v>
      </c>
      <c r="AI231" s="193">
        <v>120</v>
      </c>
      <c r="AJ231" s="193"/>
      <c r="AK231" s="195"/>
      <c r="AL231" s="193"/>
      <c r="AM231" s="207"/>
    </row>
    <row r="232" spans="1:39" s="240" customFormat="1" ht="77.25" customHeight="1">
      <c r="A232" s="189"/>
      <c r="B232" s="189"/>
      <c r="C232" s="187"/>
      <c r="D232" s="186"/>
      <c r="E232" s="186"/>
      <c r="F232" s="186"/>
      <c r="G232" s="199"/>
      <c r="H232" s="199"/>
      <c r="I232" s="199"/>
      <c r="J232" s="199"/>
      <c r="K232" s="199"/>
      <c r="L232" s="188"/>
      <c r="M232" s="190" t="s">
        <v>328</v>
      </c>
      <c r="N232" s="191">
        <f>N229/N230</f>
        <v>6000</v>
      </c>
      <c r="O232" s="191">
        <f>O229/O230</f>
        <v>2000</v>
      </c>
      <c r="P232" s="230">
        <v>2000</v>
      </c>
      <c r="Q232" s="193"/>
      <c r="R232" s="193"/>
      <c r="S232" s="189"/>
      <c r="T232" s="189"/>
      <c r="U232" s="187"/>
      <c r="V232" s="186"/>
      <c r="W232" s="186"/>
      <c r="X232" s="186"/>
      <c r="Y232" s="199"/>
      <c r="Z232" s="199"/>
      <c r="AA232" s="199"/>
      <c r="AB232" s="199"/>
      <c r="AC232" s="199"/>
      <c r="AD232" s="199"/>
      <c r="AE232" s="188"/>
      <c r="AF232" s="190" t="s">
        <v>328</v>
      </c>
      <c r="AG232" s="191">
        <f>AG229/AG230</f>
        <v>6000</v>
      </c>
      <c r="AH232" s="191">
        <f>AH229/AH230</f>
        <v>2000</v>
      </c>
      <c r="AI232" s="230">
        <v>2000</v>
      </c>
      <c r="AJ232" s="193"/>
      <c r="AK232" s="195"/>
      <c r="AL232" s="193"/>
      <c r="AM232" s="207"/>
    </row>
    <row r="233" spans="1:39" s="240" customFormat="1" ht="96.75" customHeight="1">
      <c r="A233" s="189"/>
      <c r="B233" s="189"/>
      <c r="C233" s="187"/>
      <c r="D233" s="186"/>
      <c r="E233" s="186"/>
      <c r="F233" s="186"/>
      <c r="G233" s="199"/>
      <c r="H233" s="199"/>
      <c r="I233" s="199"/>
      <c r="J233" s="199"/>
      <c r="K233" s="199"/>
      <c r="L233" s="188"/>
      <c r="M233" s="190" t="s">
        <v>247</v>
      </c>
      <c r="N233" s="192">
        <v>100</v>
      </c>
      <c r="O233" s="192">
        <v>150</v>
      </c>
      <c r="P233" s="225">
        <v>134</v>
      </c>
      <c r="Q233" s="193"/>
      <c r="R233" s="193"/>
      <c r="S233" s="189"/>
      <c r="T233" s="189"/>
      <c r="U233" s="187"/>
      <c r="V233" s="186"/>
      <c r="W233" s="186"/>
      <c r="X233" s="186"/>
      <c r="Y233" s="199"/>
      <c r="Z233" s="199"/>
      <c r="AA233" s="199"/>
      <c r="AB233" s="199"/>
      <c r="AC233" s="199"/>
      <c r="AD233" s="199"/>
      <c r="AE233" s="188"/>
      <c r="AF233" s="190" t="s">
        <v>247</v>
      </c>
      <c r="AG233" s="192">
        <v>100</v>
      </c>
      <c r="AH233" s="192">
        <v>150</v>
      </c>
      <c r="AI233" s="225">
        <v>134</v>
      </c>
      <c r="AJ233" s="193"/>
      <c r="AK233" s="195"/>
      <c r="AL233" s="193"/>
      <c r="AM233" s="207"/>
    </row>
    <row r="234" spans="1:39" ht="137.25" customHeight="1">
      <c r="A234" s="214"/>
      <c r="B234" s="214"/>
      <c r="C234" s="198" t="s">
        <v>370</v>
      </c>
      <c r="D234" s="186" t="s">
        <v>502</v>
      </c>
      <c r="E234" s="198" t="s">
        <v>371</v>
      </c>
      <c r="F234" s="198" t="s">
        <v>20</v>
      </c>
      <c r="G234" s="199">
        <f>SUM(H234:K234)</f>
        <v>105000</v>
      </c>
      <c r="H234" s="199">
        <v>0</v>
      </c>
      <c r="I234" s="199">
        <v>0</v>
      </c>
      <c r="J234" s="199">
        <v>0</v>
      </c>
      <c r="K234" s="204">
        <v>105000</v>
      </c>
      <c r="L234" s="188" t="s">
        <v>495</v>
      </c>
      <c r="M234" s="205" t="s">
        <v>659</v>
      </c>
      <c r="N234" s="192"/>
      <c r="O234" s="192"/>
      <c r="P234" s="192"/>
      <c r="Q234" s="191">
        <f>K234</f>
        <v>105000</v>
      </c>
      <c r="R234" s="193"/>
      <c r="S234" s="214"/>
      <c r="T234" s="214"/>
      <c r="U234" s="198" t="s">
        <v>370</v>
      </c>
      <c r="V234" s="186" t="s">
        <v>618</v>
      </c>
      <c r="W234" s="198" t="s">
        <v>371</v>
      </c>
      <c r="X234" s="198" t="s">
        <v>20</v>
      </c>
      <c r="Y234" s="199">
        <f>SUM(Z234:AD234)</f>
        <v>210000</v>
      </c>
      <c r="Z234" s="199">
        <v>0</v>
      </c>
      <c r="AA234" s="199">
        <v>0</v>
      </c>
      <c r="AB234" s="199">
        <v>0</v>
      </c>
      <c r="AC234" s="204">
        <v>105000</v>
      </c>
      <c r="AD234" s="204">
        <v>105000</v>
      </c>
      <c r="AE234" s="188" t="s">
        <v>619</v>
      </c>
      <c r="AF234" s="205" t="s">
        <v>660</v>
      </c>
      <c r="AG234" s="192"/>
      <c r="AH234" s="192"/>
      <c r="AI234" s="192"/>
      <c r="AJ234" s="191">
        <f>AC234</f>
        <v>105000</v>
      </c>
      <c r="AK234" s="230">
        <v>105000</v>
      </c>
      <c r="AL234" s="193"/>
      <c r="AM234" s="187" t="s">
        <v>267</v>
      </c>
    </row>
    <row r="235" spans="1:39" ht="81.75" customHeight="1">
      <c r="A235" s="215"/>
      <c r="B235" s="215"/>
      <c r="C235" s="198"/>
      <c r="D235" s="186"/>
      <c r="E235" s="198"/>
      <c r="F235" s="198"/>
      <c r="G235" s="199"/>
      <c r="H235" s="199"/>
      <c r="I235" s="199"/>
      <c r="J235" s="199"/>
      <c r="K235" s="204"/>
      <c r="L235" s="188"/>
      <c r="M235" s="190" t="s">
        <v>756</v>
      </c>
      <c r="N235" s="197"/>
      <c r="O235" s="197"/>
      <c r="P235" s="197"/>
      <c r="Q235" s="249">
        <v>115</v>
      </c>
      <c r="R235" s="193"/>
      <c r="S235" s="215"/>
      <c r="T235" s="215"/>
      <c r="U235" s="198"/>
      <c r="V235" s="186"/>
      <c r="W235" s="198"/>
      <c r="X235" s="198"/>
      <c r="Y235" s="199"/>
      <c r="Z235" s="199"/>
      <c r="AA235" s="199"/>
      <c r="AB235" s="199"/>
      <c r="AC235" s="204"/>
      <c r="AD235" s="204"/>
      <c r="AE235" s="188"/>
      <c r="AF235" s="190" t="s">
        <v>757</v>
      </c>
      <c r="AG235" s="197"/>
      <c r="AH235" s="197"/>
      <c r="AI235" s="197"/>
      <c r="AJ235" s="249">
        <v>115</v>
      </c>
      <c r="AK235" s="193">
        <v>105</v>
      </c>
      <c r="AL235" s="193"/>
      <c r="AM235" s="254"/>
    </row>
    <row r="236" spans="1:39" ht="143.25" customHeight="1">
      <c r="A236" s="215"/>
      <c r="B236" s="215"/>
      <c r="C236" s="198"/>
      <c r="D236" s="186"/>
      <c r="E236" s="198"/>
      <c r="F236" s="198"/>
      <c r="G236" s="199"/>
      <c r="H236" s="199"/>
      <c r="I236" s="199"/>
      <c r="J236" s="199"/>
      <c r="K236" s="204"/>
      <c r="L236" s="188"/>
      <c r="M236" s="205" t="s">
        <v>758</v>
      </c>
      <c r="N236" s="191"/>
      <c r="O236" s="191"/>
      <c r="P236" s="191"/>
      <c r="Q236" s="191">
        <f>Q234/Q235</f>
        <v>913.0434782608696</v>
      </c>
      <c r="R236" s="193"/>
      <c r="S236" s="215"/>
      <c r="T236" s="215"/>
      <c r="U236" s="198"/>
      <c r="V236" s="186"/>
      <c r="W236" s="198"/>
      <c r="X236" s="198"/>
      <c r="Y236" s="199"/>
      <c r="Z236" s="199"/>
      <c r="AA236" s="199"/>
      <c r="AB236" s="199"/>
      <c r="AC236" s="204"/>
      <c r="AD236" s="204"/>
      <c r="AE236" s="188"/>
      <c r="AF236" s="205" t="s">
        <v>758</v>
      </c>
      <c r="AG236" s="191"/>
      <c r="AH236" s="191"/>
      <c r="AI236" s="191"/>
      <c r="AJ236" s="191">
        <f>AJ234/AJ235</f>
        <v>913.0434782608696</v>
      </c>
      <c r="AK236" s="201">
        <v>1000</v>
      </c>
      <c r="AL236" s="193"/>
      <c r="AM236" s="254"/>
    </row>
    <row r="237" spans="1:39" ht="61.5" customHeight="1">
      <c r="A237" s="217"/>
      <c r="B237" s="217"/>
      <c r="C237" s="198"/>
      <c r="D237" s="186"/>
      <c r="E237" s="198"/>
      <c r="F237" s="198"/>
      <c r="G237" s="199"/>
      <c r="H237" s="199"/>
      <c r="I237" s="199"/>
      <c r="J237" s="199"/>
      <c r="K237" s="204"/>
      <c r="L237" s="188"/>
      <c r="M237" s="190" t="s">
        <v>716</v>
      </c>
      <c r="N237" s="191"/>
      <c r="O237" s="191"/>
      <c r="P237" s="251"/>
      <c r="Q237" s="245">
        <v>100</v>
      </c>
      <c r="R237" s="193"/>
      <c r="S237" s="217"/>
      <c r="T237" s="217"/>
      <c r="U237" s="198"/>
      <c r="V237" s="186"/>
      <c r="W237" s="198"/>
      <c r="X237" s="198"/>
      <c r="Y237" s="199"/>
      <c r="Z237" s="199"/>
      <c r="AA237" s="199"/>
      <c r="AB237" s="199"/>
      <c r="AC237" s="204"/>
      <c r="AD237" s="204"/>
      <c r="AE237" s="188"/>
      <c r="AF237" s="190" t="s">
        <v>716</v>
      </c>
      <c r="AG237" s="191"/>
      <c r="AH237" s="191"/>
      <c r="AI237" s="251"/>
      <c r="AJ237" s="245">
        <v>100</v>
      </c>
      <c r="AK237" s="202">
        <v>100</v>
      </c>
      <c r="AL237" s="193"/>
      <c r="AM237" s="255"/>
    </row>
    <row r="238" spans="1:39" ht="42.75" customHeight="1">
      <c r="A238" s="214"/>
      <c r="B238" s="256" t="s">
        <v>329</v>
      </c>
      <c r="C238" s="257" t="s">
        <v>330</v>
      </c>
      <c r="D238" s="229" t="s">
        <v>499</v>
      </c>
      <c r="E238" s="229" t="s">
        <v>19</v>
      </c>
      <c r="F238" s="229" t="s">
        <v>20</v>
      </c>
      <c r="G238" s="258">
        <f>SUM(H238:K238)</f>
        <v>20000</v>
      </c>
      <c r="H238" s="258">
        <v>10000</v>
      </c>
      <c r="I238" s="258">
        <v>10000</v>
      </c>
      <c r="J238" s="258"/>
      <c r="K238" s="258"/>
      <c r="L238" s="259" t="s">
        <v>533</v>
      </c>
      <c r="M238" s="205" t="s">
        <v>234</v>
      </c>
      <c r="N238" s="191">
        <f>H238</f>
        <v>10000</v>
      </c>
      <c r="O238" s="191">
        <f>I238</f>
        <v>10000</v>
      </c>
      <c r="P238" s="193"/>
      <c r="Q238" s="193"/>
      <c r="R238" s="193"/>
      <c r="S238" s="214"/>
      <c r="T238" s="256" t="s">
        <v>329</v>
      </c>
      <c r="U238" s="257" t="s">
        <v>330</v>
      </c>
      <c r="V238" s="229" t="s">
        <v>499</v>
      </c>
      <c r="W238" s="229" t="s">
        <v>19</v>
      </c>
      <c r="X238" s="229" t="s">
        <v>20</v>
      </c>
      <c r="Y238" s="258">
        <f>SUM(Z238:AC238)</f>
        <v>20000</v>
      </c>
      <c r="Z238" s="258">
        <v>10000</v>
      </c>
      <c r="AA238" s="258">
        <v>10000</v>
      </c>
      <c r="AB238" s="258"/>
      <c r="AC238" s="258"/>
      <c r="AD238" s="258"/>
      <c r="AE238" s="259" t="s">
        <v>543</v>
      </c>
      <c r="AF238" s="205" t="s">
        <v>559</v>
      </c>
      <c r="AG238" s="191">
        <f>Z238</f>
        <v>10000</v>
      </c>
      <c r="AH238" s="191">
        <f>AA238</f>
        <v>10000</v>
      </c>
      <c r="AI238" s="193"/>
      <c r="AJ238" s="193"/>
      <c r="AK238" s="195"/>
      <c r="AL238" s="193"/>
      <c r="AM238" s="214"/>
    </row>
    <row r="239" spans="1:39" ht="47.25">
      <c r="A239" s="215"/>
      <c r="B239" s="260"/>
      <c r="C239" s="261"/>
      <c r="D239" s="231"/>
      <c r="E239" s="231"/>
      <c r="F239" s="231"/>
      <c r="G239" s="262"/>
      <c r="H239" s="262"/>
      <c r="I239" s="262"/>
      <c r="J239" s="262"/>
      <c r="K239" s="262"/>
      <c r="L239" s="263"/>
      <c r="M239" s="190" t="s">
        <v>268</v>
      </c>
      <c r="N239" s="197">
        <v>1</v>
      </c>
      <c r="O239" s="197">
        <v>1</v>
      </c>
      <c r="P239" s="193"/>
      <c r="Q239" s="193"/>
      <c r="R239" s="193"/>
      <c r="S239" s="215"/>
      <c r="T239" s="260"/>
      <c r="U239" s="261"/>
      <c r="V239" s="231"/>
      <c r="W239" s="231"/>
      <c r="X239" s="231"/>
      <c r="Y239" s="262"/>
      <c r="Z239" s="262"/>
      <c r="AA239" s="262"/>
      <c r="AB239" s="262"/>
      <c r="AC239" s="262"/>
      <c r="AD239" s="262"/>
      <c r="AE239" s="263"/>
      <c r="AF239" s="190" t="s">
        <v>560</v>
      </c>
      <c r="AG239" s="197">
        <v>1</v>
      </c>
      <c r="AH239" s="197">
        <v>1</v>
      </c>
      <c r="AI239" s="193"/>
      <c r="AJ239" s="193"/>
      <c r="AK239" s="195"/>
      <c r="AL239" s="193"/>
      <c r="AM239" s="215"/>
    </row>
    <row r="240" spans="1:39" ht="39" customHeight="1">
      <c r="A240" s="215"/>
      <c r="B240" s="260"/>
      <c r="C240" s="261"/>
      <c r="D240" s="231"/>
      <c r="E240" s="231"/>
      <c r="F240" s="231"/>
      <c r="G240" s="262"/>
      <c r="H240" s="262"/>
      <c r="I240" s="262"/>
      <c r="J240" s="262"/>
      <c r="K240" s="262"/>
      <c r="L240" s="263"/>
      <c r="M240" s="190" t="s">
        <v>331</v>
      </c>
      <c r="N240" s="219">
        <v>500</v>
      </c>
      <c r="O240" s="219">
        <v>1000</v>
      </c>
      <c r="P240" s="193"/>
      <c r="Q240" s="193"/>
      <c r="R240" s="193"/>
      <c r="S240" s="215"/>
      <c r="T240" s="260"/>
      <c r="U240" s="261"/>
      <c r="V240" s="231"/>
      <c r="W240" s="231"/>
      <c r="X240" s="231"/>
      <c r="Y240" s="262"/>
      <c r="Z240" s="262"/>
      <c r="AA240" s="262"/>
      <c r="AB240" s="262"/>
      <c r="AC240" s="262"/>
      <c r="AD240" s="262"/>
      <c r="AE240" s="263"/>
      <c r="AF240" s="190" t="s">
        <v>331</v>
      </c>
      <c r="AG240" s="219">
        <v>500</v>
      </c>
      <c r="AH240" s="219">
        <v>1000</v>
      </c>
      <c r="AI240" s="193"/>
      <c r="AJ240" s="193"/>
      <c r="AK240" s="195"/>
      <c r="AL240" s="193"/>
      <c r="AM240" s="215"/>
    </row>
    <row r="241" spans="1:39" ht="112.5" customHeight="1">
      <c r="A241" s="215"/>
      <c r="B241" s="260"/>
      <c r="C241" s="261"/>
      <c r="D241" s="231"/>
      <c r="E241" s="231"/>
      <c r="F241" s="231"/>
      <c r="G241" s="262"/>
      <c r="H241" s="262"/>
      <c r="I241" s="262"/>
      <c r="J241" s="262"/>
      <c r="K241" s="262"/>
      <c r="L241" s="263"/>
      <c r="M241" s="190" t="s">
        <v>332</v>
      </c>
      <c r="N241" s="191">
        <f>N238/N239</f>
        <v>10000</v>
      </c>
      <c r="O241" s="191">
        <f>O238/O239</f>
        <v>10000</v>
      </c>
      <c r="P241" s="193"/>
      <c r="Q241" s="193"/>
      <c r="R241" s="193"/>
      <c r="S241" s="215"/>
      <c r="T241" s="260"/>
      <c r="U241" s="261"/>
      <c r="V241" s="231"/>
      <c r="W241" s="231"/>
      <c r="X241" s="231"/>
      <c r="Y241" s="262"/>
      <c r="Z241" s="262"/>
      <c r="AA241" s="262"/>
      <c r="AB241" s="262"/>
      <c r="AC241" s="262"/>
      <c r="AD241" s="262"/>
      <c r="AE241" s="263"/>
      <c r="AF241" s="190" t="s">
        <v>332</v>
      </c>
      <c r="AG241" s="191">
        <f>AG238/AG239</f>
        <v>10000</v>
      </c>
      <c r="AH241" s="191">
        <f>AH238/AH239</f>
        <v>10000</v>
      </c>
      <c r="AI241" s="193"/>
      <c r="AJ241" s="193"/>
      <c r="AK241" s="195"/>
      <c r="AL241" s="193"/>
      <c r="AM241" s="215"/>
    </row>
    <row r="242" spans="1:39" ht="120.75" customHeight="1">
      <c r="A242" s="217"/>
      <c r="B242" s="264"/>
      <c r="C242" s="265"/>
      <c r="D242" s="232"/>
      <c r="E242" s="232"/>
      <c r="F242" s="232"/>
      <c r="G242" s="266"/>
      <c r="H242" s="266"/>
      <c r="I242" s="266"/>
      <c r="J242" s="266"/>
      <c r="K242" s="266"/>
      <c r="L242" s="267"/>
      <c r="M242" s="190" t="s">
        <v>326</v>
      </c>
      <c r="N242" s="192">
        <v>100</v>
      </c>
      <c r="O242" s="192">
        <v>200</v>
      </c>
      <c r="P242" s="193"/>
      <c r="Q242" s="193"/>
      <c r="R242" s="193"/>
      <c r="S242" s="217"/>
      <c r="T242" s="264"/>
      <c r="U242" s="265"/>
      <c r="V242" s="232"/>
      <c r="W242" s="232"/>
      <c r="X242" s="232"/>
      <c r="Y242" s="266"/>
      <c r="Z242" s="266"/>
      <c r="AA242" s="266"/>
      <c r="AB242" s="266"/>
      <c r="AC242" s="266"/>
      <c r="AD242" s="266"/>
      <c r="AE242" s="267"/>
      <c r="AF242" s="190" t="s">
        <v>326</v>
      </c>
      <c r="AG242" s="192">
        <v>100</v>
      </c>
      <c r="AH242" s="192">
        <v>200</v>
      </c>
      <c r="AI242" s="193"/>
      <c r="AJ242" s="193"/>
      <c r="AK242" s="195"/>
      <c r="AL242" s="193"/>
      <c r="AM242" s="217"/>
    </row>
    <row r="243" spans="1:39" ht="35.25" customHeight="1">
      <c r="A243" s="189"/>
      <c r="B243" s="189"/>
      <c r="C243" s="187" t="s">
        <v>333</v>
      </c>
      <c r="D243" s="186" t="s">
        <v>369</v>
      </c>
      <c r="E243" s="186" t="s">
        <v>137</v>
      </c>
      <c r="F243" s="186" t="s">
        <v>20</v>
      </c>
      <c r="G243" s="199">
        <f>SUM(H243:K243)</f>
        <v>3000</v>
      </c>
      <c r="H243" s="199">
        <v>1000</v>
      </c>
      <c r="I243" s="199">
        <v>2000</v>
      </c>
      <c r="J243" s="199"/>
      <c r="K243" s="199"/>
      <c r="L243" s="188" t="s">
        <v>534</v>
      </c>
      <c r="M243" s="205" t="s">
        <v>234</v>
      </c>
      <c r="N243" s="191">
        <f>H243</f>
        <v>1000</v>
      </c>
      <c r="O243" s="191">
        <f>I243</f>
        <v>2000</v>
      </c>
      <c r="P243" s="193"/>
      <c r="Q243" s="193"/>
      <c r="R243" s="193"/>
      <c r="S243" s="189"/>
      <c r="T243" s="189"/>
      <c r="U243" s="187" t="s">
        <v>333</v>
      </c>
      <c r="V243" s="186" t="s">
        <v>369</v>
      </c>
      <c r="W243" s="186" t="s">
        <v>137</v>
      </c>
      <c r="X243" s="186" t="s">
        <v>20</v>
      </c>
      <c r="Y243" s="199">
        <f>SUM(Z243:AC243)</f>
        <v>3000</v>
      </c>
      <c r="Z243" s="199">
        <v>1000</v>
      </c>
      <c r="AA243" s="199">
        <v>2000</v>
      </c>
      <c r="AB243" s="199"/>
      <c r="AC243" s="199"/>
      <c r="AD243" s="199"/>
      <c r="AE243" s="188" t="s">
        <v>620</v>
      </c>
      <c r="AF243" s="205" t="s">
        <v>559</v>
      </c>
      <c r="AG243" s="191">
        <f>Z243</f>
        <v>1000</v>
      </c>
      <c r="AH243" s="191">
        <f>AA243</f>
        <v>2000</v>
      </c>
      <c r="AI243" s="193"/>
      <c r="AJ243" s="193"/>
      <c r="AK243" s="195"/>
      <c r="AL243" s="193"/>
      <c r="AM243" s="195"/>
    </row>
    <row r="244" spans="1:39" ht="52.5" customHeight="1">
      <c r="A244" s="189"/>
      <c r="B244" s="189"/>
      <c r="C244" s="187"/>
      <c r="D244" s="186"/>
      <c r="E244" s="186"/>
      <c r="F244" s="186"/>
      <c r="G244" s="199"/>
      <c r="H244" s="199"/>
      <c r="I244" s="199"/>
      <c r="J244" s="199"/>
      <c r="K244" s="199"/>
      <c r="L244" s="188"/>
      <c r="M244" s="190" t="s">
        <v>334</v>
      </c>
      <c r="N244" s="197">
        <v>1</v>
      </c>
      <c r="O244" s="197">
        <v>1</v>
      </c>
      <c r="P244" s="193"/>
      <c r="Q244" s="193"/>
      <c r="R244" s="193"/>
      <c r="S244" s="189"/>
      <c r="T244" s="189"/>
      <c r="U244" s="187"/>
      <c r="V244" s="186"/>
      <c r="W244" s="186"/>
      <c r="X244" s="186"/>
      <c r="Y244" s="199"/>
      <c r="Z244" s="199"/>
      <c r="AA244" s="199"/>
      <c r="AB244" s="199"/>
      <c r="AC244" s="199"/>
      <c r="AD244" s="199"/>
      <c r="AE244" s="188"/>
      <c r="AF244" s="190" t="s">
        <v>558</v>
      </c>
      <c r="AG244" s="197">
        <v>1</v>
      </c>
      <c r="AH244" s="197">
        <v>1</v>
      </c>
      <c r="AI244" s="193"/>
      <c r="AJ244" s="193"/>
      <c r="AK244" s="195"/>
      <c r="AL244" s="193"/>
      <c r="AM244" s="189"/>
    </row>
    <row r="245" spans="1:39" ht="96.75" customHeight="1">
      <c r="A245" s="189"/>
      <c r="B245" s="189"/>
      <c r="C245" s="187"/>
      <c r="D245" s="186"/>
      <c r="E245" s="186"/>
      <c r="F245" s="186"/>
      <c r="G245" s="199"/>
      <c r="H245" s="199"/>
      <c r="I245" s="199"/>
      <c r="J245" s="199"/>
      <c r="K245" s="199"/>
      <c r="L245" s="188"/>
      <c r="M245" s="190" t="s">
        <v>335</v>
      </c>
      <c r="N245" s="191">
        <f>N243/N244</f>
        <v>1000</v>
      </c>
      <c r="O245" s="191">
        <f>O243/O244</f>
        <v>2000</v>
      </c>
      <c r="P245" s="193"/>
      <c r="Q245" s="193"/>
      <c r="R245" s="193"/>
      <c r="S245" s="189"/>
      <c r="T245" s="189"/>
      <c r="U245" s="187"/>
      <c r="V245" s="186"/>
      <c r="W245" s="186"/>
      <c r="X245" s="186"/>
      <c r="Y245" s="199"/>
      <c r="Z245" s="199"/>
      <c r="AA245" s="199"/>
      <c r="AB245" s="199"/>
      <c r="AC245" s="199"/>
      <c r="AD245" s="199"/>
      <c r="AE245" s="188"/>
      <c r="AF245" s="190" t="s">
        <v>335</v>
      </c>
      <c r="AG245" s="191">
        <f>AG243/AG244</f>
        <v>1000</v>
      </c>
      <c r="AH245" s="191">
        <f>AH243/AH244</f>
        <v>2000</v>
      </c>
      <c r="AI245" s="193"/>
      <c r="AJ245" s="193"/>
      <c r="AK245" s="195"/>
      <c r="AL245" s="193"/>
      <c r="AM245" s="207"/>
    </row>
    <row r="246" spans="1:39" ht="64.5" customHeight="1">
      <c r="A246" s="189"/>
      <c r="B246" s="189"/>
      <c r="C246" s="187"/>
      <c r="D246" s="186"/>
      <c r="E246" s="186"/>
      <c r="F246" s="186"/>
      <c r="G246" s="199"/>
      <c r="H246" s="199"/>
      <c r="I246" s="199"/>
      <c r="J246" s="199"/>
      <c r="K246" s="199"/>
      <c r="L246" s="188"/>
      <c r="M246" s="190" t="s">
        <v>249</v>
      </c>
      <c r="N246" s="192">
        <v>100</v>
      </c>
      <c r="O246" s="192">
        <v>100</v>
      </c>
      <c r="P246" s="193"/>
      <c r="Q246" s="193"/>
      <c r="R246" s="193"/>
      <c r="S246" s="189"/>
      <c r="T246" s="189"/>
      <c r="U246" s="187"/>
      <c r="V246" s="186"/>
      <c r="W246" s="186"/>
      <c r="X246" s="186"/>
      <c r="Y246" s="199"/>
      <c r="Z246" s="199"/>
      <c r="AA246" s="199"/>
      <c r="AB246" s="199"/>
      <c r="AC246" s="199"/>
      <c r="AD246" s="199"/>
      <c r="AE246" s="188"/>
      <c r="AF246" s="190" t="s">
        <v>249</v>
      </c>
      <c r="AG246" s="192">
        <v>100</v>
      </c>
      <c r="AH246" s="192">
        <v>100</v>
      </c>
      <c r="AI246" s="193"/>
      <c r="AJ246" s="193"/>
      <c r="AK246" s="195"/>
      <c r="AL246" s="193"/>
      <c r="AM246" s="207"/>
    </row>
    <row r="247" spans="1:39" ht="62.25" customHeight="1">
      <c r="A247" s="189"/>
      <c r="B247" s="198"/>
      <c r="C247" s="198" t="s">
        <v>336</v>
      </c>
      <c r="D247" s="186" t="s">
        <v>80</v>
      </c>
      <c r="E247" s="198" t="s">
        <v>137</v>
      </c>
      <c r="F247" s="198" t="s">
        <v>20</v>
      </c>
      <c r="G247" s="199">
        <f>SUM(H247:K247)</f>
        <v>13000</v>
      </c>
      <c r="H247" s="199">
        <v>4000</v>
      </c>
      <c r="I247" s="199">
        <v>4000</v>
      </c>
      <c r="J247" s="199">
        <v>0</v>
      </c>
      <c r="K247" s="199">
        <v>5000</v>
      </c>
      <c r="L247" s="188" t="s">
        <v>485</v>
      </c>
      <c r="M247" s="205" t="s">
        <v>659</v>
      </c>
      <c r="N247" s="191">
        <f>H247</f>
        <v>4000</v>
      </c>
      <c r="O247" s="191">
        <f>I247</f>
        <v>4000</v>
      </c>
      <c r="P247" s="191">
        <v>0</v>
      </c>
      <c r="Q247" s="191">
        <f>K247</f>
        <v>5000</v>
      </c>
      <c r="R247" s="209">
        <v>1</v>
      </c>
      <c r="S247" s="189"/>
      <c r="T247" s="198"/>
      <c r="U247" s="198" t="s">
        <v>336</v>
      </c>
      <c r="V247" s="186" t="s">
        <v>540</v>
      </c>
      <c r="W247" s="198" t="s">
        <v>137</v>
      </c>
      <c r="X247" s="198" t="s">
        <v>20</v>
      </c>
      <c r="Y247" s="199">
        <f>SUM(Z247:AD247)</f>
        <v>18000</v>
      </c>
      <c r="Z247" s="199">
        <v>4000</v>
      </c>
      <c r="AA247" s="199">
        <v>4000</v>
      </c>
      <c r="AB247" s="199">
        <v>0</v>
      </c>
      <c r="AC247" s="199">
        <v>5000</v>
      </c>
      <c r="AD247" s="199">
        <v>5000</v>
      </c>
      <c r="AE247" s="188" t="s">
        <v>544</v>
      </c>
      <c r="AF247" s="205" t="s">
        <v>660</v>
      </c>
      <c r="AG247" s="191">
        <f>Z247</f>
        <v>4000</v>
      </c>
      <c r="AH247" s="191">
        <f>AA247</f>
        <v>4000</v>
      </c>
      <c r="AI247" s="191">
        <v>0</v>
      </c>
      <c r="AJ247" s="191">
        <f>AC247</f>
        <v>5000</v>
      </c>
      <c r="AK247" s="191">
        <v>5000</v>
      </c>
      <c r="AL247" s="209">
        <v>1</v>
      </c>
      <c r="AM247" s="206" t="s">
        <v>337</v>
      </c>
    </row>
    <row r="248" spans="1:39" ht="88.5" customHeight="1">
      <c r="A248" s="189"/>
      <c r="B248" s="198"/>
      <c r="C248" s="198"/>
      <c r="D248" s="186"/>
      <c r="E248" s="198"/>
      <c r="F248" s="198"/>
      <c r="G248" s="199"/>
      <c r="H248" s="199"/>
      <c r="I248" s="199"/>
      <c r="J248" s="199"/>
      <c r="K248" s="199"/>
      <c r="L248" s="188"/>
      <c r="M248" s="205" t="s">
        <v>759</v>
      </c>
      <c r="N248" s="197">
        <v>4</v>
      </c>
      <c r="O248" s="197">
        <v>4</v>
      </c>
      <c r="P248" s="197">
        <v>0</v>
      </c>
      <c r="Q248" s="197">
        <v>3</v>
      </c>
      <c r="R248" s="209"/>
      <c r="S248" s="189"/>
      <c r="T248" s="198"/>
      <c r="U248" s="198"/>
      <c r="V248" s="186"/>
      <c r="W248" s="198"/>
      <c r="X248" s="198"/>
      <c r="Y248" s="199"/>
      <c r="Z248" s="199"/>
      <c r="AA248" s="199"/>
      <c r="AB248" s="199"/>
      <c r="AC248" s="199"/>
      <c r="AD248" s="199"/>
      <c r="AE248" s="188"/>
      <c r="AF248" s="205" t="s">
        <v>760</v>
      </c>
      <c r="AG248" s="197">
        <v>4</v>
      </c>
      <c r="AH248" s="197">
        <v>4</v>
      </c>
      <c r="AI248" s="197">
        <v>0</v>
      </c>
      <c r="AJ248" s="197">
        <v>3</v>
      </c>
      <c r="AK248" s="197">
        <v>3</v>
      </c>
      <c r="AL248" s="209"/>
      <c r="AM248" s="206"/>
    </row>
    <row r="249" spans="1:39" ht="86.25" customHeight="1">
      <c r="A249" s="189"/>
      <c r="B249" s="198"/>
      <c r="C249" s="198"/>
      <c r="D249" s="186"/>
      <c r="E249" s="198"/>
      <c r="F249" s="198"/>
      <c r="G249" s="199"/>
      <c r="H249" s="199"/>
      <c r="I249" s="199"/>
      <c r="J249" s="199"/>
      <c r="K249" s="199"/>
      <c r="L249" s="188"/>
      <c r="M249" s="205" t="s">
        <v>761</v>
      </c>
      <c r="N249" s="191">
        <f>N247/N248</f>
        <v>1000</v>
      </c>
      <c r="O249" s="191">
        <f>O247/O248</f>
        <v>1000</v>
      </c>
      <c r="P249" s="191">
        <v>0</v>
      </c>
      <c r="Q249" s="191">
        <f>Q247/Q248</f>
        <v>1666.6666666666667</v>
      </c>
      <c r="R249" s="209"/>
      <c r="S249" s="189"/>
      <c r="T249" s="198"/>
      <c r="U249" s="198"/>
      <c r="V249" s="186"/>
      <c r="W249" s="198"/>
      <c r="X249" s="198"/>
      <c r="Y249" s="199"/>
      <c r="Z249" s="199"/>
      <c r="AA249" s="199"/>
      <c r="AB249" s="199"/>
      <c r="AC249" s="199"/>
      <c r="AD249" s="199"/>
      <c r="AE249" s="188"/>
      <c r="AF249" s="205" t="s">
        <v>761</v>
      </c>
      <c r="AG249" s="191">
        <f>AG247/AG248</f>
        <v>1000</v>
      </c>
      <c r="AH249" s="191">
        <f>AH247/AH248</f>
        <v>1000</v>
      </c>
      <c r="AI249" s="191">
        <v>0</v>
      </c>
      <c r="AJ249" s="191">
        <f>AJ247/AJ248</f>
        <v>1666.6666666666667</v>
      </c>
      <c r="AK249" s="191">
        <v>1666.67</v>
      </c>
      <c r="AL249" s="209"/>
      <c r="AM249" s="206"/>
    </row>
    <row r="250" spans="1:39" ht="66" customHeight="1">
      <c r="A250" s="189"/>
      <c r="B250" s="198"/>
      <c r="C250" s="198"/>
      <c r="D250" s="186"/>
      <c r="E250" s="198"/>
      <c r="F250" s="198"/>
      <c r="G250" s="199"/>
      <c r="H250" s="199"/>
      <c r="I250" s="199"/>
      <c r="J250" s="199"/>
      <c r="K250" s="199"/>
      <c r="L250" s="188"/>
      <c r="M250" s="190" t="s">
        <v>658</v>
      </c>
      <c r="N250" s="192">
        <v>100</v>
      </c>
      <c r="O250" s="192">
        <v>100</v>
      </c>
      <c r="P250" s="192">
        <v>0</v>
      </c>
      <c r="Q250" s="192">
        <v>100</v>
      </c>
      <c r="R250" s="209"/>
      <c r="S250" s="189"/>
      <c r="T250" s="198"/>
      <c r="U250" s="198"/>
      <c r="V250" s="186"/>
      <c r="W250" s="198"/>
      <c r="X250" s="198"/>
      <c r="Y250" s="199"/>
      <c r="Z250" s="199"/>
      <c r="AA250" s="199"/>
      <c r="AB250" s="199"/>
      <c r="AC250" s="199"/>
      <c r="AD250" s="199"/>
      <c r="AE250" s="188"/>
      <c r="AF250" s="190" t="s">
        <v>658</v>
      </c>
      <c r="AG250" s="192">
        <v>100</v>
      </c>
      <c r="AH250" s="192">
        <v>100</v>
      </c>
      <c r="AI250" s="192">
        <v>0</v>
      </c>
      <c r="AJ250" s="192">
        <v>100</v>
      </c>
      <c r="AK250" s="192">
        <v>100</v>
      </c>
      <c r="AL250" s="209"/>
      <c r="AM250" s="206"/>
    </row>
    <row r="251" spans="1:39" ht="42" customHeight="1">
      <c r="A251" s="189"/>
      <c r="B251" s="187"/>
      <c r="C251" s="186" t="s">
        <v>338</v>
      </c>
      <c r="D251" s="186" t="s">
        <v>499</v>
      </c>
      <c r="E251" s="186" t="s">
        <v>137</v>
      </c>
      <c r="F251" s="186" t="s">
        <v>20</v>
      </c>
      <c r="G251" s="199">
        <f>SUM(H251:K251)</f>
        <v>6000</v>
      </c>
      <c r="H251" s="199">
        <v>3000</v>
      </c>
      <c r="I251" s="199">
        <v>3000</v>
      </c>
      <c r="J251" s="199"/>
      <c r="K251" s="199"/>
      <c r="L251" s="188" t="s">
        <v>535</v>
      </c>
      <c r="M251" s="205" t="s">
        <v>659</v>
      </c>
      <c r="N251" s="191">
        <f>H251</f>
        <v>3000</v>
      </c>
      <c r="O251" s="191">
        <f>I251</f>
        <v>3000</v>
      </c>
      <c r="P251" s="193"/>
      <c r="Q251" s="193"/>
      <c r="R251" s="193"/>
      <c r="S251" s="189"/>
      <c r="T251" s="187"/>
      <c r="U251" s="186" t="s">
        <v>338</v>
      </c>
      <c r="V251" s="186" t="s">
        <v>499</v>
      </c>
      <c r="W251" s="186" t="s">
        <v>137</v>
      </c>
      <c r="X251" s="186" t="s">
        <v>20</v>
      </c>
      <c r="Y251" s="199">
        <f>SUM(Z251:AC251)</f>
        <v>6000</v>
      </c>
      <c r="Z251" s="199">
        <v>3000</v>
      </c>
      <c r="AA251" s="199">
        <v>3000</v>
      </c>
      <c r="AB251" s="199"/>
      <c r="AC251" s="199"/>
      <c r="AD251" s="199"/>
      <c r="AE251" s="188" t="s">
        <v>621</v>
      </c>
      <c r="AF251" s="205" t="s">
        <v>660</v>
      </c>
      <c r="AG251" s="191">
        <f>Z251</f>
        <v>3000</v>
      </c>
      <c r="AH251" s="191">
        <f>AA251</f>
        <v>3000</v>
      </c>
      <c r="AI251" s="193"/>
      <c r="AJ251" s="193"/>
      <c r="AK251" s="195"/>
      <c r="AL251" s="193"/>
      <c r="AM251" s="189"/>
    </row>
    <row r="252" spans="1:39" ht="67.5" customHeight="1">
      <c r="A252" s="189"/>
      <c r="B252" s="187"/>
      <c r="C252" s="186"/>
      <c r="D252" s="186"/>
      <c r="E252" s="186"/>
      <c r="F252" s="186"/>
      <c r="G252" s="199"/>
      <c r="H252" s="199"/>
      <c r="I252" s="199"/>
      <c r="J252" s="199"/>
      <c r="K252" s="199"/>
      <c r="L252" s="188"/>
      <c r="M252" s="190" t="s">
        <v>762</v>
      </c>
      <c r="N252" s="197">
        <v>3100</v>
      </c>
      <c r="O252" s="197">
        <v>3850</v>
      </c>
      <c r="P252" s="193"/>
      <c r="Q252" s="193"/>
      <c r="R252" s="193"/>
      <c r="S252" s="189"/>
      <c r="T252" s="187"/>
      <c r="U252" s="186"/>
      <c r="V252" s="186"/>
      <c r="W252" s="186"/>
      <c r="X252" s="186"/>
      <c r="Y252" s="199"/>
      <c r="Z252" s="199"/>
      <c r="AA252" s="199"/>
      <c r="AB252" s="199"/>
      <c r="AC252" s="199"/>
      <c r="AD252" s="199"/>
      <c r="AE252" s="188"/>
      <c r="AF252" s="190" t="s">
        <v>763</v>
      </c>
      <c r="AG252" s="197">
        <v>3100</v>
      </c>
      <c r="AH252" s="197">
        <v>3850</v>
      </c>
      <c r="AI252" s="193"/>
      <c r="AJ252" s="193"/>
      <c r="AK252" s="195"/>
      <c r="AL252" s="193"/>
      <c r="AM252" s="207"/>
    </row>
    <row r="253" spans="1:39" ht="80.25" customHeight="1">
      <c r="A253" s="189"/>
      <c r="B253" s="187"/>
      <c r="C253" s="186"/>
      <c r="D253" s="186"/>
      <c r="E253" s="186"/>
      <c r="F253" s="186"/>
      <c r="G253" s="199"/>
      <c r="H253" s="199"/>
      <c r="I253" s="199"/>
      <c r="J253" s="199"/>
      <c r="K253" s="199"/>
      <c r="L253" s="188"/>
      <c r="M253" s="190" t="s">
        <v>764</v>
      </c>
      <c r="N253" s="191">
        <f>N251/N252</f>
        <v>0.967741935483871</v>
      </c>
      <c r="O253" s="191">
        <f>O251/O252</f>
        <v>0.7792207792207793</v>
      </c>
      <c r="P253" s="193"/>
      <c r="Q253" s="193"/>
      <c r="R253" s="193"/>
      <c r="S253" s="189"/>
      <c r="T253" s="187"/>
      <c r="U253" s="186"/>
      <c r="V253" s="186"/>
      <c r="W253" s="186"/>
      <c r="X253" s="186"/>
      <c r="Y253" s="199"/>
      <c r="Z253" s="199"/>
      <c r="AA253" s="199"/>
      <c r="AB253" s="199"/>
      <c r="AC253" s="199"/>
      <c r="AD253" s="199"/>
      <c r="AE253" s="188"/>
      <c r="AF253" s="190" t="s">
        <v>764</v>
      </c>
      <c r="AG253" s="191">
        <f>AG251/AG252</f>
        <v>0.967741935483871</v>
      </c>
      <c r="AH253" s="191">
        <f>AH251/AH252</f>
        <v>0.7792207792207793</v>
      </c>
      <c r="AI253" s="193"/>
      <c r="AJ253" s="193"/>
      <c r="AK253" s="195"/>
      <c r="AL253" s="193"/>
      <c r="AM253" s="207"/>
    </row>
    <row r="254" spans="1:39" ht="78" customHeight="1">
      <c r="A254" s="189"/>
      <c r="B254" s="187"/>
      <c r="C254" s="186"/>
      <c r="D254" s="186"/>
      <c r="E254" s="186"/>
      <c r="F254" s="186"/>
      <c r="G254" s="199"/>
      <c r="H254" s="199"/>
      <c r="I254" s="199"/>
      <c r="J254" s="199"/>
      <c r="K254" s="199"/>
      <c r="L254" s="188"/>
      <c r="M254" s="190" t="s">
        <v>765</v>
      </c>
      <c r="N254" s="192">
        <v>100</v>
      </c>
      <c r="O254" s="192">
        <v>124</v>
      </c>
      <c r="P254" s="193"/>
      <c r="Q254" s="193"/>
      <c r="R254" s="193"/>
      <c r="S254" s="189"/>
      <c r="T254" s="187"/>
      <c r="U254" s="186"/>
      <c r="V254" s="186"/>
      <c r="W254" s="186"/>
      <c r="X254" s="186"/>
      <c r="Y254" s="199"/>
      <c r="Z254" s="199"/>
      <c r="AA254" s="199"/>
      <c r="AB254" s="199"/>
      <c r="AC254" s="199"/>
      <c r="AD254" s="199"/>
      <c r="AE254" s="188"/>
      <c r="AF254" s="190" t="s">
        <v>765</v>
      </c>
      <c r="AG254" s="192">
        <v>100</v>
      </c>
      <c r="AH254" s="192">
        <v>124</v>
      </c>
      <c r="AI254" s="193"/>
      <c r="AJ254" s="193"/>
      <c r="AK254" s="195"/>
      <c r="AL254" s="193"/>
      <c r="AM254" s="207"/>
    </row>
    <row r="255" spans="1:39" ht="15.75">
      <c r="A255" s="195"/>
      <c r="B255" s="195"/>
      <c r="C255" s="195"/>
      <c r="D255" s="193"/>
      <c r="E255" s="195"/>
      <c r="F255" s="195"/>
      <c r="G255" s="193"/>
      <c r="H255" s="193"/>
      <c r="I255" s="193"/>
      <c r="J255" s="193"/>
      <c r="K255" s="193"/>
      <c r="L255" s="195"/>
      <c r="M255" s="195"/>
      <c r="N255" s="193"/>
      <c r="O255" s="193"/>
      <c r="P255" s="193"/>
      <c r="Q255" s="193"/>
      <c r="R255" s="193"/>
      <c r="S255" s="195"/>
      <c r="T255" s="195"/>
      <c r="U255" s="195"/>
      <c r="V255" s="193"/>
      <c r="W255" s="195"/>
      <c r="X255" s="195"/>
      <c r="Y255" s="193"/>
      <c r="Z255" s="193"/>
      <c r="AA255" s="193"/>
      <c r="AB255" s="193"/>
      <c r="AC255" s="193"/>
      <c r="AD255" s="193"/>
      <c r="AE255" s="195"/>
      <c r="AF255" s="195"/>
      <c r="AG255" s="193"/>
      <c r="AH255" s="193"/>
      <c r="AI255" s="193"/>
      <c r="AJ255" s="193"/>
      <c r="AK255" s="195"/>
      <c r="AL255" s="193"/>
      <c r="AM255" s="195"/>
    </row>
    <row r="256" spans="1:39" ht="39.75" customHeight="1">
      <c r="A256" s="186" t="s">
        <v>341</v>
      </c>
      <c r="B256" s="186" t="s">
        <v>339</v>
      </c>
      <c r="C256" s="198" t="s">
        <v>340</v>
      </c>
      <c r="D256" s="186" t="s">
        <v>18</v>
      </c>
      <c r="E256" s="198" t="s">
        <v>19</v>
      </c>
      <c r="F256" s="198" t="s">
        <v>20</v>
      </c>
      <c r="G256" s="199">
        <f>SUM(H256:K256)</f>
        <v>35500</v>
      </c>
      <c r="H256" s="199">
        <v>5500</v>
      </c>
      <c r="I256" s="199">
        <v>5500</v>
      </c>
      <c r="J256" s="204">
        <v>4500</v>
      </c>
      <c r="K256" s="204">
        <v>20000</v>
      </c>
      <c r="L256" s="188" t="s">
        <v>486</v>
      </c>
      <c r="M256" s="205" t="s">
        <v>659</v>
      </c>
      <c r="N256" s="191">
        <f>H256</f>
        <v>5500</v>
      </c>
      <c r="O256" s="191">
        <f>I256</f>
        <v>5500</v>
      </c>
      <c r="P256" s="191">
        <v>4500</v>
      </c>
      <c r="Q256" s="191">
        <f>K256</f>
        <v>20000</v>
      </c>
      <c r="R256" s="209">
        <v>1</v>
      </c>
      <c r="S256" s="186" t="s">
        <v>341</v>
      </c>
      <c r="T256" s="186" t="s">
        <v>339</v>
      </c>
      <c r="U256" s="198" t="s">
        <v>340</v>
      </c>
      <c r="V256" s="186" t="s">
        <v>578</v>
      </c>
      <c r="W256" s="198" t="s">
        <v>19</v>
      </c>
      <c r="X256" s="198" t="s">
        <v>20</v>
      </c>
      <c r="Y256" s="199">
        <f>SUM(Z256:AD256)</f>
        <v>55500</v>
      </c>
      <c r="Z256" s="199">
        <v>5500</v>
      </c>
      <c r="AA256" s="199">
        <v>5500</v>
      </c>
      <c r="AB256" s="204">
        <v>4500</v>
      </c>
      <c r="AC256" s="204">
        <v>20000</v>
      </c>
      <c r="AD256" s="204">
        <v>20000</v>
      </c>
      <c r="AE256" s="188" t="s">
        <v>622</v>
      </c>
      <c r="AF256" s="205" t="s">
        <v>660</v>
      </c>
      <c r="AG256" s="191">
        <f>Z256</f>
        <v>5500</v>
      </c>
      <c r="AH256" s="191">
        <f>AA256</f>
        <v>5500</v>
      </c>
      <c r="AI256" s="191">
        <v>4500</v>
      </c>
      <c r="AJ256" s="191">
        <f>AC256</f>
        <v>20000</v>
      </c>
      <c r="AK256" s="191">
        <v>20000</v>
      </c>
      <c r="AL256" s="209">
        <v>1</v>
      </c>
      <c r="AM256" s="206" t="s">
        <v>342</v>
      </c>
    </row>
    <row r="257" spans="1:39" ht="96.75" customHeight="1">
      <c r="A257" s="186"/>
      <c r="B257" s="186"/>
      <c r="C257" s="198"/>
      <c r="D257" s="186"/>
      <c r="E257" s="198"/>
      <c r="F257" s="198"/>
      <c r="G257" s="199"/>
      <c r="H257" s="199"/>
      <c r="I257" s="199"/>
      <c r="J257" s="204"/>
      <c r="K257" s="204"/>
      <c r="L257" s="188"/>
      <c r="M257" s="190" t="s">
        <v>643</v>
      </c>
      <c r="N257" s="197">
        <v>1</v>
      </c>
      <c r="O257" s="197">
        <v>1</v>
      </c>
      <c r="P257" s="193">
        <v>1</v>
      </c>
      <c r="Q257" s="193">
        <v>2</v>
      </c>
      <c r="R257" s="209"/>
      <c r="S257" s="186"/>
      <c r="T257" s="186"/>
      <c r="U257" s="198"/>
      <c r="V257" s="186"/>
      <c r="W257" s="198"/>
      <c r="X257" s="198"/>
      <c r="Y257" s="199"/>
      <c r="Z257" s="199"/>
      <c r="AA257" s="199"/>
      <c r="AB257" s="204"/>
      <c r="AC257" s="204"/>
      <c r="AD257" s="204"/>
      <c r="AE257" s="188"/>
      <c r="AF257" s="190" t="s">
        <v>644</v>
      </c>
      <c r="AG257" s="197">
        <v>1</v>
      </c>
      <c r="AH257" s="197">
        <v>1</v>
      </c>
      <c r="AI257" s="193">
        <v>1</v>
      </c>
      <c r="AJ257" s="193">
        <v>2</v>
      </c>
      <c r="AK257" s="197">
        <v>2</v>
      </c>
      <c r="AL257" s="209"/>
      <c r="AM257" s="206"/>
    </row>
    <row r="258" spans="1:39" ht="89.25" customHeight="1">
      <c r="A258" s="186"/>
      <c r="B258" s="186"/>
      <c r="C258" s="198"/>
      <c r="D258" s="186"/>
      <c r="E258" s="198"/>
      <c r="F258" s="198"/>
      <c r="G258" s="199"/>
      <c r="H258" s="199"/>
      <c r="I258" s="199"/>
      <c r="J258" s="204"/>
      <c r="K258" s="204"/>
      <c r="L258" s="188"/>
      <c r="M258" s="190" t="s">
        <v>194</v>
      </c>
      <c r="N258" s="219" t="s">
        <v>245</v>
      </c>
      <c r="O258" s="219" t="s">
        <v>246</v>
      </c>
      <c r="P258" s="212">
        <v>4500</v>
      </c>
      <c r="Q258" s="212">
        <v>12500</v>
      </c>
      <c r="R258" s="209"/>
      <c r="S258" s="186"/>
      <c r="T258" s="186"/>
      <c r="U258" s="198"/>
      <c r="V258" s="186"/>
      <c r="W258" s="198"/>
      <c r="X258" s="198"/>
      <c r="Y258" s="199"/>
      <c r="Z258" s="199"/>
      <c r="AA258" s="199"/>
      <c r="AB258" s="204"/>
      <c r="AC258" s="204"/>
      <c r="AD258" s="204"/>
      <c r="AE258" s="188"/>
      <c r="AF258" s="190" t="s">
        <v>194</v>
      </c>
      <c r="AG258" s="219" t="s">
        <v>245</v>
      </c>
      <c r="AH258" s="219" t="s">
        <v>246</v>
      </c>
      <c r="AI258" s="212">
        <v>10650</v>
      </c>
      <c r="AJ258" s="212">
        <v>11700</v>
      </c>
      <c r="AK258" s="213">
        <v>11700</v>
      </c>
      <c r="AL258" s="209"/>
      <c r="AM258" s="206"/>
    </row>
    <row r="259" spans="1:39" ht="147.75" customHeight="1">
      <c r="A259" s="186"/>
      <c r="B259" s="186"/>
      <c r="C259" s="198"/>
      <c r="D259" s="186"/>
      <c r="E259" s="198"/>
      <c r="F259" s="198"/>
      <c r="G259" s="199"/>
      <c r="H259" s="199"/>
      <c r="I259" s="199"/>
      <c r="J259" s="204"/>
      <c r="K259" s="204"/>
      <c r="L259" s="188"/>
      <c r="M259" s="190" t="s">
        <v>766</v>
      </c>
      <c r="N259" s="191">
        <f>N256/N257</f>
        <v>5500</v>
      </c>
      <c r="O259" s="191">
        <f>O256/O257</f>
        <v>5500</v>
      </c>
      <c r="P259" s="191">
        <f>P256/P257</f>
        <v>4500</v>
      </c>
      <c r="Q259" s="191">
        <f>Q256/Q257</f>
        <v>10000</v>
      </c>
      <c r="R259" s="209"/>
      <c r="S259" s="186"/>
      <c r="T259" s="186"/>
      <c r="U259" s="198"/>
      <c r="V259" s="186"/>
      <c r="W259" s="198"/>
      <c r="X259" s="198"/>
      <c r="Y259" s="199"/>
      <c r="Z259" s="199"/>
      <c r="AA259" s="199"/>
      <c r="AB259" s="204"/>
      <c r="AC259" s="204"/>
      <c r="AD259" s="204"/>
      <c r="AE259" s="188"/>
      <c r="AF259" s="190" t="s">
        <v>766</v>
      </c>
      <c r="AG259" s="191">
        <f>AG256/AG257</f>
        <v>5500</v>
      </c>
      <c r="AH259" s="191">
        <f>AH256/AH257</f>
        <v>5500</v>
      </c>
      <c r="AI259" s="191">
        <f>AI256/AI257</f>
        <v>4500</v>
      </c>
      <c r="AJ259" s="191">
        <f>AJ256/AJ257</f>
        <v>10000</v>
      </c>
      <c r="AK259" s="191">
        <v>10000</v>
      </c>
      <c r="AL259" s="209"/>
      <c r="AM259" s="206"/>
    </row>
    <row r="260" spans="1:39" ht="98.25" customHeight="1">
      <c r="A260" s="186"/>
      <c r="B260" s="186"/>
      <c r="C260" s="198"/>
      <c r="D260" s="186"/>
      <c r="E260" s="198"/>
      <c r="F260" s="198"/>
      <c r="G260" s="199"/>
      <c r="H260" s="199"/>
      <c r="I260" s="199"/>
      <c r="J260" s="204"/>
      <c r="K260" s="204"/>
      <c r="L260" s="188"/>
      <c r="M260" s="190" t="s">
        <v>654</v>
      </c>
      <c r="N260" s="192">
        <v>100</v>
      </c>
      <c r="O260" s="192">
        <v>100</v>
      </c>
      <c r="P260" s="268">
        <v>100</v>
      </c>
      <c r="Q260" s="268">
        <v>100</v>
      </c>
      <c r="R260" s="209"/>
      <c r="S260" s="186"/>
      <c r="T260" s="186"/>
      <c r="U260" s="198"/>
      <c r="V260" s="186"/>
      <c r="W260" s="198"/>
      <c r="X260" s="198"/>
      <c r="Y260" s="199"/>
      <c r="Z260" s="199"/>
      <c r="AA260" s="199"/>
      <c r="AB260" s="204"/>
      <c r="AC260" s="204"/>
      <c r="AD260" s="204"/>
      <c r="AE260" s="188"/>
      <c r="AF260" s="190" t="s">
        <v>654</v>
      </c>
      <c r="AG260" s="192">
        <v>100</v>
      </c>
      <c r="AH260" s="192">
        <v>100</v>
      </c>
      <c r="AI260" s="268">
        <v>100</v>
      </c>
      <c r="AJ260" s="268">
        <v>100</v>
      </c>
      <c r="AK260" s="192">
        <v>100</v>
      </c>
      <c r="AL260" s="209"/>
      <c r="AM260" s="206"/>
    </row>
    <row r="261" spans="1:39" ht="15.75">
      <c r="A261" s="186"/>
      <c r="B261" s="186"/>
      <c r="C261" s="195"/>
      <c r="D261" s="193"/>
      <c r="E261" s="195"/>
      <c r="F261" s="195"/>
      <c r="G261" s="193"/>
      <c r="H261" s="193"/>
      <c r="I261" s="193"/>
      <c r="J261" s="193"/>
      <c r="K261" s="193"/>
      <c r="L261" s="195"/>
      <c r="M261" s="195"/>
      <c r="N261" s="191"/>
      <c r="O261" s="191"/>
      <c r="P261" s="193"/>
      <c r="Q261" s="193"/>
      <c r="R261" s="193"/>
      <c r="S261" s="186"/>
      <c r="T261" s="186"/>
      <c r="U261" s="195"/>
      <c r="V261" s="193"/>
      <c r="W261" s="195"/>
      <c r="X261" s="195"/>
      <c r="Y261" s="193"/>
      <c r="Z261" s="193"/>
      <c r="AA261" s="193"/>
      <c r="AB261" s="193"/>
      <c r="AC261" s="193"/>
      <c r="AD261" s="193"/>
      <c r="AE261" s="195"/>
      <c r="AF261" s="195"/>
      <c r="AG261" s="191"/>
      <c r="AH261" s="191"/>
      <c r="AI261" s="193"/>
      <c r="AJ261" s="193"/>
      <c r="AK261" s="195"/>
      <c r="AL261" s="193"/>
      <c r="AM261" s="195"/>
    </row>
    <row r="262" spans="1:39" ht="35.25" customHeight="1">
      <c r="A262" s="189"/>
      <c r="B262" s="189"/>
      <c r="C262" s="187" t="s">
        <v>343</v>
      </c>
      <c r="D262" s="186" t="s">
        <v>499</v>
      </c>
      <c r="E262" s="186" t="s">
        <v>19</v>
      </c>
      <c r="F262" s="186" t="s">
        <v>20</v>
      </c>
      <c r="G262" s="199">
        <f>SUM(H262:K262)</f>
        <v>14000</v>
      </c>
      <c r="H262" s="199">
        <v>8000</v>
      </c>
      <c r="I262" s="199">
        <v>6000</v>
      </c>
      <c r="J262" s="199"/>
      <c r="K262" s="199"/>
      <c r="L262" s="188" t="s">
        <v>536</v>
      </c>
      <c r="M262" s="205" t="s">
        <v>701</v>
      </c>
      <c r="N262" s="191">
        <f>H262</f>
        <v>8000</v>
      </c>
      <c r="O262" s="191">
        <f>I262</f>
        <v>6000</v>
      </c>
      <c r="P262" s="193"/>
      <c r="Q262" s="193"/>
      <c r="R262" s="193"/>
      <c r="S262" s="189"/>
      <c r="T262" s="189"/>
      <c r="U262" s="187" t="s">
        <v>343</v>
      </c>
      <c r="V262" s="186" t="s">
        <v>499</v>
      </c>
      <c r="W262" s="186" t="s">
        <v>19</v>
      </c>
      <c r="X262" s="186" t="s">
        <v>20</v>
      </c>
      <c r="Y262" s="199">
        <f>SUM(Z262:AC262)</f>
        <v>14000</v>
      </c>
      <c r="Z262" s="199">
        <v>8000</v>
      </c>
      <c r="AA262" s="199">
        <v>6000</v>
      </c>
      <c r="AB262" s="199"/>
      <c r="AC262" s="199"/>
      <c r="AD262" s="199"/>
      <c r="AE262" s="188" t="s">
        <v>623</v>
      </c>
      <c r="AF262" s="205" t="s">
        <v>660</v>
      </c>
      <c r="AG262" s="191">
        <f>Z262</f>
        <v>8000</v>
      </c>
      <c r="AH262" s="191">
        <f>AA262</f>
        <v>6000</v>
      </c>
      <c r="AI262" s="193"/>
      <c r="AJ262" s="193"/>
      <c r="AK262" s="195"/>
      <c r="AL262" s="193"/>
      <c r="AM262" s="189"/>
    </row>
    <row r="263" spans="1:39" ht="130.5" customHeight="1">
      <c r="A263" s="189"/>
      <c r="B263" s="189"/>
      <c r="C263" s="187"/>
      <c r="D263" s="186"/>
      <c r="E263" s="186"/>
      <c r="F263" s="186"/>
      <c r="G263" s="199"/>
      <c r="H263" s="199"/>
      <c r="I263" s="199"/>
      <c r="J263" s="199"/>
      <c r="K263" s="199"/>
      <c r="L263" s="188"/>
      <c r="M263" s="190" t="s">
        <v>344</v>
      </c>
      <c r="N263" s="197">
        <v>5</v>
      </c>
      <c r="O263" s="197">
        <v>4</v>
      </c>
      <c r="P263" s="193"/>
      <c r="Q263" s="193"/>
      <c r="R263" s="193"/>
      <c r="S263" s="189"/>
      <c r="T263" s="189"/>
      <c r="U263" s="187"/>
      <c r="V263" s="186"/>
      <c r="W263" s="186"/>
      <c r="X263" s="186"/>
      <c r="Y263" s="199"/>
      <c r="Z263" s="199"/>
      <c r="AA263" s="199"/>
      <c r="AB263" s="199"/>
      <c r="AC263" s="199"/>
      <c r="AD263" s="199"/>
      <c r="AE263" s="188"/>
      <c r="AF263" s="190" t="s">
        <v>557</v>
      </c>
      <c r="AG263" s="197">
        <v>5</v>
      </c>
      <c r="AH263" s="197">
        <v>4</v>
      </c>
      <c r="AI263" s="193"/>
      <c r="AJ263" s="193"/>
      <c r="AK263" s="195"/>
      <c r="AL263" s="193"/>
      <c r="AM263" s="207"/>
    </row>
    <row r="264" spans="1:39" ht="41.25" customHeight="1">
      <c r="A264" s="189"/>
      <c r="B264" s="189"/>
      <c r="C264" s="187"/>
      <c r="D264" s="186"/>
      <c r="E264" s="186"/>
      <c r="F264" s="186"/>
      <c r="G264" s="199"/>
      <c r="H264" s="199"/>
      <c r="I264" s="199"/>
      <c r="J264" s="199"/>
      <c r="K264" s="199"/>
      <c r="L264" s="188"/>
      <c r="M264" s="190" t="s">
        <v>194</v>
      </c>
      <c r="N264" s="219">
        <v>6000</v>
      </c>
      <c r="O264" s="219">
        <v>7000</v>
      </c>
      <c r="P264" s="193"/>
      <c r="Q264" s="193"/>
      <c r="R264" s="193"/>
      <c r="S264" s="189"/>
      <c r="T264" s="189"/>
      <c r="U264" s="187"/>
      <c r="V264" s="186"/>
      <c r="W264" s="186"/>
      <c r="X264" s="186"/>
      <c r="Y264" s="199"/>
      <c r="Z264" s="199"/>
      <c r="AA264" s="199"/>
      <c r="AB264" s="199"/>
      <c r="AC264" s="199"/>
      <c r="AD264" s="199"/>
      <c r="AE264" s="188"/>
      <c r="AF264" s="190" t="s">
        <v>194</v>
      </c>
      <c r="AG264" s="219">
        <v>6000</v>
      </c>
      <c r="AH264" s="219">
        <v>7000</v>
      </c>
      <c r="AI264" s="193"/>
      <c r="AJ264" s="193"/>
      <c r="AK264" s="195"/>
      <c r="AL264" s="193"/>
      <c r="AM264" s="207"/>
    </row>
    <row r="265" spans="1:39" ht="149.25" customHeight="1">
      <c r="A265" s="189"/>
      <c r="B265" s="189"/>
      <c r="C265" s="187"/>
      <c r="D265" s="186"/>
      <c r="E265" s="186"/>
      <c r="F265" s="186"/>
      <c r="G265" s="199"/>
      <c r="H265" s="199"/>
      <c r="I265" s="199"/>
      <c r="J265" s="199"/>
      <c r="K265" s="199"/>
      <c r="L265" s="188"/>
      <c r="M265" s="190" t="s">
        <v>767</v>
      </c>
      <c r="N265" s="191">
        <f>N262/N263</f>
        <v>1600</v>
      </c>
      <c r="O265" s="191">
        <f>O262/O263</f>
        <v>1500</v>
      </c>
      <c r="P265" s="193"/>
      <c r="Q265" s="193"/>
      <c r="R265" s="193"/>
      <c r="S265" s="189"/>
      <c r="T265" s="189"/>
      <c r="U265" s="187"/>
      <c r="V265" s="186"/>
      <c r="W265" s="186"/>
      <c r="X265" s="186"/>
      <c r="Y265" s="199"/>
      <c r="Z265" s="199"/>
      <c r="AA265" s="199"/>
      <c r="AB265" s="199"/>
      <c r="AC265" s="199"/>
      <c r="AD265" s="199"/>
      <c r="AE265" s="188"/>
      <c r="AF265" s="190" t="s">
        <v>767</v>
      </c>
      <c r="AG265" s="191">
        <f>AG262/AG263</f>
        <v>1600</v>
      </c>
      <c r="AH265" s="191">
        <f>AH262/AH263</f>
        <v>1500</v>
      </c>
      <c r="AI265" s="193"/>
      <c r="AJ265" s="193"/>
      <c r="AK265" s="195"/>
      <c r="AL265" s="193"/>
      <c r="AM265" s="207"/>
    </row>
    <row r="266" spans="1:39" ht="100.5" customHeight="1">
      <c r="A266" s="189"/>
      <c r="B266" s="189"/>
      <c r="C266" s="187"/>
      <c r="D266" s="186"/>
      <c r="E266" s="186"/>
      <c r="F266" s="186"/>
      <c r="G266" s="199"/>
      <c r="H266" s="199"/>
      <c r="I266" s="199"/>
      <c r="J266" s="199"/>
      <c r="K266" s="199"/>
      <c r="L266" s="188"/>
      <c r="M266" s="190" t="s">
        <v>667</v>
      </c>
      <c r="N266" s="192">
        <v>100</v>
      </c>
      <c r="O266" s="192">
        <v>117</v>
      </c>
      <c r="P266" s="193"/>
      <c r="Q266" s="193"/>
      <c r="R266" s="193"/>
      <c r="S266" s="189"/>
      <c r="T266" s="189"/>
      <c r="U266" s="187"/>
      <c r="V266" s="186"/>
      <c r="W266" s="186"/>
      <c r="X266" s="186"/>
      <c r="Y266" s="199"/>
      <c r="Z266" s="199"/>
      <c r="AA266" s="199"/>
      <c r="AB266" s="199"/>
      <c r="AC266" s="199"/>
      <c r="AD266" s="199"/>
      <c r="AE266" s="188"/>
      <c r="AF266" s="190" t="s">
        <v>667</v>
      </c>
      <c r="AG266" s="192">
        <v>100</v>
      </c>
      <c r="AH266" s="192">
        <v>117</v>
      </c>
      <c r="AI266" s="193"/>
      <c r="AJ266" s="193"/>
      <c r="AK266" s="195"/>
      <c r="AL266" s="193"/>
      <c r="AM266" s="207"/>
    </row>
    <row r="267" spans="1:39" ht="33" customHeight="1">
      <c r="A267" s="189"/>
      <c r="B267" s="198" t="s">
        <v>345</v>
      </c>
      <c r="C267" s="187" t="s">
        <v>346</v>
      </c>
      <c r="D267" s="186" t="s">
        <v>499</v>
      </c>
      <c r="E267" s="186" t="s">
        <v>19</v>
      </c>
      <c r="F267" s="186" t="s">
        <v>20</v>
      </c>
      <c r="G267" s="199">
        <f>SUM(H267:K267)</f>
        <v>10000</v>
      </c>
      <c r="H267" s="199">
        <v>5000</v>
      </c>
      <c r="I267" s="199">
        <v>5000</v>
      </c>
      <c r="J267" s="199"/>
      <c r="K267" s="199"/>
      <c r="L267" s="188" t="s">
        <v>537</v>
      </c>
      <c r="M267" s="205" t="s">
        <v>659</v>
      </c>
      <c r="N267" s="191">
        <f>H267</f>
        <v>5000</v>
      </c>
      <c r="O267" s="191">
        <f>I267</f>
        <v>5000</v>
      </c>
      <c r="P267" s="193"/>
      <c r="Q267" s="193"/>
      <c r="R267" s="193"/>
      <c r="S267" s="189"/>
      <c r="T267" s="198" t="s">
        <v>345</v>
      </c>
      <c r="U267" s="187" t="s">
        <v>346</v>
      </c>
      <c r="V267" s="186" t="s">
        <v>499</v>
      </c>
      <c r="W267" s="186" t="s">
        <v>19</v>
      </c>
      <c r="X267" s="186" t="s">
        <v>20</v>
      </c>
      <c r="Y267" s="199">
        <f>SUM(Z267:AC267)</f>
        <v>10000</v>
      </c>
      <c r="Z267" s="199">
        <v>5000</v>
      </c>
      <c r="AA267" s="199">
        <v>5000</v>
      </c>
      <c r="AB267" s="199"/>
      <c r="AC267" s="199"/>
      <c r="AD267" s="199"/>
      <c r="AE267" s="188" t="s">
        <v>624</v>
      </c>
      <c r="AF267" s="205" t="s">
        <v>660</v>
      </c>
      <c r="AG267" s="191">
        <f>Z267</f>
        <v>5000</v>
      </c>
      <c r="AH267" s="191">
        <f>AA267</f>
        <v>5000</v>
      </c>
      <c r="AI267" s="193"/>
      <c r="AJ267" s="193"/>
      <c r="AK267" s="195"/>
      <c r="AL267" s="193"/>
      <c r="AM267" s="189" t="s">
        <v>347</v>
      </c>
    </row>
    <row r="268" spans="1:39" ht="83.25" customHeight="1">
      <c r="A268" s="189"/>
      <c r="B268" s="198"/>
      <c r="C268" s="187"/>
      <c r="D268" s="186"/>
      <c r="E268" s="186"/>
      <c r="F268" s="186"/>
      <c r="G268" s="199"/>
      <c r="H268" s="199"/>
      <c r="I268" s="199"/>
      <c r="J268" s="199"/>
      <c r="K268" s="199"/>
      <c r="L268" s="188"/>
      <c r="M268" s="190" t="s">
        <v>348</v>
      </c>
      <c r="N268" s="197">
        <v>1</v>
      </c>
      <c r="O268" s="197">
        <v>1</v>
      </c>
      <c r="P268" s="193"/>
      <c r="Q268" s="193"/>
      <c r="R268" s="193"/>
      <c r="S268" s="189"/>
      <c r="T268" s="198"/>
      <c r="U268" s="187"/>
      <c r="V268" s="186"/>
      <c r="W268" s="186"/>
      <c r="X268" s="186"/>
      <c r="Y268" s="199"/>
      <c r="Z268" s="199"/>
      <c r="AA268" s="199"/>
      <c r="AB268" s="199"/>
      <c r="AC268" s="199"/>
      <c r="AD268" s="199"/>
      <c r="AE268" s="188"/>
      <c r="AF268" s="190" t="s">
        <v>556</v>
      </c>
      <c r="AG268" s="197">
        <v>1</v>
      </c>
      <c r="AH268" s="197">
        <v>1</v>
      </c>
      <c r="AI268" s="193"/>
      <c r="AJ268" s="193"/>
      <c r="AK268" s="195"/>
      <c r="AL268" s="193"/>
      <c r="AM268" s="207"/>
    </row>
    <row r="269" spans="1:39" ht="42.75" customHeight="1">
      <c r="A269" s="189"/>
      <c r="B269" s="198"/>
      <c r="C269" s="187"/>
      <c r="D269" s="186"/>
      <c r="E269" s="186"/>
      <c r="F269" s="186"/>
      <c r="G269" s="199"/>
      <c r="H269" s="199"/>
      <c r="I269" s="199"/>
      <c r="J269" s="199"/>
      <c r="K269" s="199"/>
      <c r="L269" s="188"/>
      <c r="M269" s="190" t="s">
        <v>194</v>
      </c>
      <c r="N269" s="193">
        <v>100</v>
      </c>
      <c r="O269" s="193">
        <v>150</v>
      </c>
      <c r="P269" s="193"/>
      <c r="Q269" s="193"/>
      <c r="R269" s="193"/>
      <c r="S269" s="189"/>
      <c r="T269" s="198"/>
      <c r="U269" s="187"/>
      <c r="V269" s="186"/>
      <c r="W269" s="186"/>
      <c r="X269" s="186"/>
      <c r="Y269" s="199"/>
      <c r="Z269" s="199"/>
      <c r="AA269" s="199"/>
      <c r="AB269" s="199"/>
      <c r="AC269" s="199"/>
      <c r="AD269" s="199"/>
      <c r="AE269" s="188"/>
      <c r="AF269" s="190" t="s">
        <v>194</v>
      </c>
      <c r="AG269" s="193">
        <v>100</v>
      </c>
      <c r="AH269" s="193">
        <v>150</v>
      </c>
      <c r="AI269" s="193"/>
      <c r="AJ269" s="193"/>
      <c r="AK269" s="195"/>
      <c r="AL269" s="193"/>
      <c r="AM269" s="207"/>
    </row>
    <row r="270" spans="1:39" ht="102.75" customHeight="1">
      <c r="A270" s="189"/>
      <c r="B270" s="198"/>
      <c r="C270" s="187"/>
      <c r="D270" s="186"/>
      <c r="E270" s="186"/>
      <c r="F270" s="186"/>
      <c r="G270" s="199"/>
      <c r="H270" s="199"/>
      <c r="I270" s="199"/>
      <c r="J270" s="199"/>
      <c r="K270" s="199"/>
      <c r="L270" s="188"/>
      <c r="M270" s="190" t="s">
        <v>768</v>
      </c>
      <c r="N270" s="191">
        <f>N267/N268</f>
        <v>5000</v>
      </c>
      <c r="O270" s="191">
        <f>O267/O268</f>
        <v>5000</v>
      </c>
      <c r="P270" s="193"/>
      <c r="Q270" s="193"/>
      <c r="R270" s="193"/>
      <c r="S270" s="189"/>
      <c r="T270" s="198"/>
      <c r="U270" s="187"/>
      <c r="V270" s="186"/>
      <c r="W270" s="186"/>
      <c r="X270" s="186"/>
      <c r="Y270" s="199"/>
      <c r="Z270" s="199"/>
      <c r="AA270" s="199"/>
      <c r="AB270" s="199"/>
      <c r="AC270" s="199"/>
      <c r="AD270" s="199"/>
      <c r="AE270" s="188"/>
      <c r="AF270" s="190" t="s">
        <v>768</v>
      </c>
      <c r="AG270" s="191">
        <f>AG267/AG268</f>
        <v>5000</v>
      </c>
      <c r="AH270" s="191">
        <f>AH267/AH268</f>
        <v>5000</v>
      </c>
      <c r="AI270" s="193"/>
      <c r="AJ270" s="193"/>
      <c r="AK270" s="195"/>
      <c r="AL270" s="193"/>
      <c r="AM270" s="207"/>
    </row>
    <row r="271" spans="1:39" ht="106.5" customHeight="1">
      <c r="A271" s="189"/>
      <c r="B271" s="198"/>
      <c r="C271" s="187"/>
      <c r="D271" s="186"/>
      <c r="E271" s="186"/>
      <c r="F271" s="186"/>
      <c r="G271" s="199"/>
      <c r="H271" s="199"/>
      <c r="I271" s="199"/>
      <c r="J271" s="199"/>
      <c r="K271" s="199"/>
      <c r="L271" s="188"/>
      <c r="M271" s="190" t="s">
        <v>769</v>
      </c>
      <c r="N271" s="192">
        <v>100</v>
      </c>
      <c r="O271" s="192">
        <v>150</v>
      </c>
      <c r="P271" s="193"/>
      <c r="Q271" s="193"/>
      <c r="R271" s="193"/>
      <c r="S271" s="189"/>
      <c r="T271" s="198"/>
      <c r="U271" s="187"/>
      <c r="V271" s="186"/>
      <c r="W271" s="186"/>
      <c r="X271" s="186"/>
      <c r="Y271" s="199"/>
      <c r="Z271" s="199"/>
      <c r="AA271" s="199"/>
      <c r="AB271" s="199"/>
      <c r="AC271" s="199"/>
      <c r="AD271" s="199"/>
      <c r="AE271" s="188"/>
      <c r="AF271" s="190" t="s">
        <v>770</v>
      </c>
      <c r="AG271" s="192">
        <v>100</v>
      </c>
      <c r="AH271" s="192">
        <v>150</v>
      </c>
      <c r="AI271" s="193"/>
      <c r="AJ271" s="193"/>
      <c r="AK271" s="195"/>
      <c r="AL271" s="193"/>
      <c r="AM271" s="207"/>
    </row>
    <row r="272" spans="1:39" ht="36.75" customHeight="1">
      <c r="A272" s="189"/>
      <c r="B272" s="189"/>
      <c r="C272" s="198" t="s">
        <v>349</v>
      </c>
      <c r="D272" s="186" t="s">
        <v>80</v>
      </c>
      <c r="E272" s="198" t="s">
        <v>81</v>
      </c>
      <c r="F272" s="198" t="s">
        <v>20</v>
      </c>
      <c r="G272" s="199">
        <f>SUM(H272:K272)</f>
        <v>572360</v>
      </c>
      <c r="H272" s="199">
        <v>50000</v>
      </c>
      <c r="I272" s="199">
        <v>278000</v>
      </c>
      <c r="J272" s="204">
        <f>P272</f>
        <v>94360</v>
      </c>
      <c r="K272" s="204">
        <v>150000</v>
      </c>
      <c r="L272" s="188" t="s">
        <v>503</v>
      </c>
      <c r="M272" s="205" t="s">
        <v>659</v>
      </c>
      <c r="N272" s="191">
        <f>H272</f>
        <v>50000</v>
      </c>
      <c r="O272" s="191">
        <f>I272</f>
        <v>278000</v>
      </c>
      <c r="P272" s="191">
        <v>94360</v>
      </c>
      <c r="Q272" s="191">
        <f>K272</f>
        <v>150000</v>
      </c>
      <c r="R272" s="209">
        <v>4</v>
      </c>
      <c r="S272" s="189"/>
      <c r="T272" s="189"/>
      <c r="U272" s="198" t="s">
        <v>569</v>
      </c>
      <c r="V272" s="186" t="s">
        <v>540</v>
      </c>
      <c r="W272" s="198" t="s">
        <v>81</v>
      </c>
      <c r="X272" s="198" t="s">
        <v>20</v>
      </c>
      <c r="Y272" s="199">
        <f>SUM(Z272:AD272)</f>
        <v>772360</v>
      </c>
      <c r="Z272" s="199">
        <v>50000</v>
      </c>
      <c r="AA272" s="199">
        <v>278000</v>
      </c>
      <c r="AB272" s="204">
        <f>AI272</f>
        <v>94360</v>
      </c>
      <c r="AC272" s="204">
        <v>150000</v>
      </c>
      <c r="AD272" s="204">
        <v>200000</v>
      </c>
      <c r="AE272" s="188" t="s">
        <v>625</v>
      </c>
      <c r="AF272" s="205" t="s">
        <v>660</v>
      </c>
      <c r="AG272" s="191">
        <f>Z272</f>
        <v>50000</v>
      </c>
      <c r="AH272" s="191">
        <f>AA272</f>
        <v>278000</v>
      </c>
      <c r="AI272" s="191">
        <v>94360</v>
      </c>
      <c r="AJ272" s="191">
        <f>AC272</f>
        <v>150000</v>
      </c>
      <c r="AK272" s="191">
        <v>200000</v>
      </c>
      <c r="AL272" s="209">
        <v>4</v>
      </c>
      <c r="AM272" s="206" t="s">
        <v>350</v>
      </c>
    </row>
    <row r="273" spans="1:39" ht="62.25" customHeight="1">
      <c r="A273" s="189"/>
      <c r="B273" s="189"/>
      <c r="C273" s="198"/>
      <c r="D273" s="186"/>
      <c r="E273" s="198"/>
      <c r="F273" s="198"/>
      <c r="G273" s="199"/>
      <c r="H273" s="199"/>
      <c r="I273" s="199"/>
      <c r="J273" s="204"/>
      <c r="K273" s="204"/>
      <c r="L273" s="188"/>
      <c r="M273" s="190" t="s">
        <v>771</v>
      </c>
      <c r="N273" s="197">
        <v>1</v>
      </c>
      <c r="O273" s="197">
        <v>1</v>
      </c>
      <c r="P273" s="208">
        <v>2</v>
      </c>
      <c r="Q273" s="208">
        <v>3</v>
      </c>
      <c r="R273" s="209"/>
      <c r="S273" s="189"/>
      <c r="T273" s="189"/>
      <c r="U273" s="198"/>
      <c r="V273" s="186"/>
      <c r="W273" s="198"/>
      <c r="X273" s="198"/>
      <c r="Y273" s="199"/>
      <c r="Z273" s="199"/>
      <c r="AA273" s="199"/>
      <c r="AB273" s="204"/>
      <c r="AC273" s="204"/>
      <c r="AD273" s="204"/>
      <c r="AE273" s="188"/>
      <c r="AF273" s="190" t="s">
        <v>771</v>
      </c>
      <c r="AG273" s="197">
        <v>1</v>
      </c>
      <c r="AH273" s="197">
        <v>1</v>
      </c>
      <c r="AI273" s="208">
        <v>2</v>
      </c>
      <c r="AJ273" s="208">
        <v>3</v>
      </c>
      <c r="AK273" s="197">
        <v>2</v>
      </c>
      <c r="AL273" s="209"/>
      <c r="AM273" s="206"/>
    </row>
    <row r="274" spans="1:39" ht="115.5" customHeight="1">
      <c r="A274" s="189"/>
      <c r="B274" s="189"/>
      <c r="C274" s="198"/>
      <c r="D274" s="186"/>
      <c r="E274" s="198"/>
      <c r="F274" s="198"/>
      <c r="G274" s="199"/>
      <c r="H274" s="199"/>
      <c r="I274" s="199"/>
      <c r="J274" s="204"/>
      <c r="K274" s="204"/>
      <c r="L274" s="188"/>
      <c r="M274" s="190" t="s">
        <v>772</v>
      </c>
      <c r="N274" s="191">
        <f>N272/N273</f>
        <v>50000</v>
      </c>
      <c r="O274" s="191">
        <f>O272/O273</f>
        <v>278000</v>
      </c>
      <c r="P274" s="191">
        <f>P272/P273</f>
        <v>47180</v>
      </c>
      <c r="Q274" s="191">
        <f>Q272/Q273</f>
        <v>50000</v>
      </c>
      <c r="R274" s="209"/>
      <c r="S274" s="189"/>
      <c r="T274" s="189"/>
      <c r="U274" s="198"/>
      <c r="V274" s="186"/>
      <c r="W274" s="198"/>
      <c r="X274" s="198"/>
      <c r="Y274" s="199"/>
      <c r="Z274" s="199"/>
      <c r="AA274" s="199"/>
      <c r="AB274" s="204"/>
      <c r="AC274" s="204"/>
      <c r="AD274" s="204"/>
      <c r="AE274" s="188"/>
      <c r="AF274" s="190" t="s">
        <v>772</v>
      </c>
      <c r="AG274" s="191">
        <f>AG272/AG273</f>
        <v>50000</v>
      </c>
      <c r="AH274" s="191">
        <f>AH272/AH273</f>
        <v>278000</v>
      </c>
      <c r="AI274" s="191">
        <f>AI272/AI273</f>
        <v>47180</v>
      </c>
      <c r="AJ274" s="191">
        <f>AJ272/AJ273</f>
        <v>50000</v>
      </c>
      <c r="AK274" s="191">
        <v>100000</v>
      </c>
      <c r="AL274" s="209"/>
      <c r="AM274" s="206"/>
    </row>
    <row r="275" spans="1:39" ht="146.25" customHeight="1">
      <c r="A275" s="189"/>
      <c r="B275" s="189"/>
      <c r="C275" s="198"/>
      <c r="D275" s="186"/>
      <c r="E275" s="198"/>
      <c r="F275" s="198"/>
      <c r="G275" s="199"/>
      <c r="H275" s="199"/>
      <c r="I275" s="199"/>
      <c r="J275" s="204"/>
      <c r="K275" s="204"/>
      <c r="L275" s="188"/>
      <c r="M275" s="190" t="s">
        <v>654</v>
      </c>
      <c r="N275" s="192">
        <v>100</v>
      </c>
      <c r="O275" s="192">
        <v>100</v>
      </c>
      <c r="P275" s="192">
        <v>100</v>
      </c>
      <c r="Q275" s="192">
        <v>100</v>
      </c>
      <c r="R275" s="209"/>
      <c r="S275" s="189"/>
      <c r="T275" s="189"/>
      <c r="U275" s="198"/>
      <c r="V275" s="186"/>
      <c r="W275" s="198"/>
      <c r="X275" s="198"/>
      <c r="Y275" s="199"/>
      <c r="Z275" s="199"/>
      <c r="AA275" s="199"/>
      <c r="AB275" s="204"/>
      <c r="AC275" s="204"/>
      <c r="AD275" s="204"/>
      <c r="AE275" s="188"/>
      <c r="AF275" s="190" t="s">
        <v>654</v>
      </c>
      <c r="AG275" s="192">
        <v>100</v>
      </c>
      <c r="AH275" s="192">
        <v>100</v>
      </c>
      <c r="AI275" s="192">
        <v>100</v>
      </c>
      <c r="AJ275" s="192">
        <v>100</v>
      </c>
      <c r="AK275" s="192">
        <v>100</v>
      </c>
      <c r="AL275" s="209"/>
      <c r="AM275" s="206"/>
    </row>
    <row r="276" spans="1:39" ht="36" customHeight="1">
      <c r="A276" s="189"/>
      <c r="B276" s="198" t="s">
        <v>351</v>
      </c>
      <c r="C276" s="198" t="s">
        <v>352</v>
      </c>
      <c r="D276" s="186" t="s">
        <v>80</v>
      </c>
      <c r="E276" s="198" t="s">
        <v>353</v>
      </c>
      <c r="F276" s="198" t="s">
        <v>20</v>
      </c>
      <c r="G276" s="199">
        <f>SUM(H276:K276)</f>
        <v>1000</v>
      </c>
      <c r="H276" s="199">
        <v>200</v>
      </c>
      <c r="I276" s="199">
        <v>200</v>
      </c>
      <c r="J276" s="199">
        <v>300</v>
      </c>
      <c r="K276" s="199">
        <v>300</v>
      </c>
      <c r="L276" s="188" t="s">
        <v>487</v>
      </c>
      <c r="M276" s="205" t="s">
        <v>659</v>
      </c>
      <c r="N276" s="191">
        <f>H276</f>
        <v>200</v>
      </c>
      <c r="O276" s="191">
        <f>I276</f>
        <v>200</v>
      </c>
      <c r="P276" s="191">
        <f>J276</f>
        <v>300</v>
      </c>
      <c r="Q276" s="191">
        <f>K276</f>
        <v>300</v>
      </c>
      <c r="R276" s="209">
        <v>1</v>
      </c>
      <c r="S276" s="189"/>
      <c r="T276" s="198" t="s">
        <v>351</v>
      </c>
      <c r="U276" s="198" t="s">
        <v>795</v>
      </c>
      <c r="V276" s="186" t="s">
        <v>540</v>
      </c>
      <c r="W276" s="198" t="s">
        <v>353</v>
      </c>
      <c r="X276" s="198" t="s">
        <v>20</v>
      </c>
      <c r="Y276" s="199">
        <f>SUM(Z276:AD276)</f>
        <v>1300</v>
      </c>
      <c r="Z276" s="199">
        <v>200</v>
      </c>
      <c r="AA276" s="199">
        <v>200</v>
      </c>
      <c r="AB276" s="199">
        <v>300</v>
      </c>
      <c r="AC276" s="199">
        <v>300</v>
      </c>
      <c r="AD276" s="199">
        <v>300</v>
      </c>
      <c r="AE276" s="188" t="s">
        <v>626</v>
      </c>
      <c r="AF276" s="205" t="s">
        <v>660</v>
      </c>
      <c r="AG276" s="191">
        <f>Z276</f>
        <v>200</v>
      </c>
      <c r="AH276" s="191">
        <f>AA276</f>
        <v>200</v>
      </c>
      <c r="AI276" s="191">
        <f>AB276</f>
        <v>300</v>
      </c>
      <c r="AJ276" s="191">
        <f>AC276</f>
        <v>300</v>
      </c>
      <c r="AK276" s="191">
        <v>300</v>
      </c>
      <c r="AL276" s="209">
        <v>1</v>
      </c>
      <c r="AM276" s="206" t="s">
        <v>354</v>
      </c>
    </row>
    <row r="277" spans="1:39" ht="31.5">
      <c r="A277" s="189"/>
      <c r="B277" s="198"/>
      <c r="C277" s="198"/>
      <c r="D277" s="186"/>
      <c r="E277" s="198"/>
      <c r="F277" s="198"/>
      <c r="G277" s="199"/>
      <c r="H277" s="199"/>
      <c r="I277" s="199"/>
      <c r="J277" s="199"/>
      <c r="K277" s="199"/>
      <c r="L277" s="188"/>
      <c r="M277" s="205" t="s">
        <v>355</v>
      </c>
      <c r="N277" s="197">
        <v>1</v>
      </c>
      <c r="O277" s="197">
        <v>1</v>
      </c>
      <c r="P277" s="197">
        <v>1</v>
      </c>
      <c r="Q277" s="197">
        <v>1</v>
      </c>
      <c r="R277" s="209"/>
      <c r="S277" s="189"/>
      <c r="T277" s="198"/>
      <c r="U277" s="198"/>
      <c r="V277" s="186"/>
      <c r="W277" s="198"/>
      <c r="X277" s="198"/>
      <c r="Y277" s="199"/>
      <c r="Z277" s="199"/>
      <c r="AA277" s="199"/>
      <c r="AB277" s="199"/>
      <c r="AC277" s="199"/>
      <c r="AD277" s="199"/>
      <c r="AE277" s="188"/>
      <c r="AF277" s="205" t="s">
        <v>355</v>
      </c>
      <c r="AG277" s="197">
        <v>1</v>
      </c>
      <c r="AH277" s="197">
        <v>1</v>
      </c>
      <c r="AI277" s="197">
        <v>1</v>
      </c>
      <c r="AJ277" s="197">
        <v>1</v>
      </c>
      <c r="AK277" s="197">
        <v>1</v>
      </c>
      <c r="AL277" s="209"/>
      <c r="AM277" s="206"/>
    </row>
    <row r="278" spans="1:39" ht="117" customHeight="1">
      <c r="A278" s="189"/>
      <c r="B278" s="198"/>
      <c r="C278" s="198"/>
      <c r="D278" s="186"/>
      <c r="E278" s="198"/>
      <c r="F278" s="198"/>
      <c r="G278" s="199"/>
      <c r="H278" s="199"/>
      <c r="I278" s="199"/>
      <c r="J278" s="199"/>
      <c r="K278" s="199"/>
      <c r="L278" s="188"/>
      <c r="M278" s="205" t="s">
        <v>773</v>
      </c>
      <c r="N278" s="191">
        <f>N276/N277</f>
        <v>200</v>
      </c>
      <c r="O278" s="191">
        <f>O276/O277</f>
        <v>200</v>
      </c>
      <c r="P278" s="191">
        <f>P276/P277</f>
        <v>300</v>
      </c>
      <c r="Q278" s="191">
        <f>Q276/Q277</f>
        <v>300</v>
      </c>
      <c r="R278" s="209"/>
      <c r="S278" s="189"/>
      <c r="T278" s="198"/>
      <c r="U278" s="198"/>
      <c r="V278" s="186"/>
      <c r="W278" s="198"/>
      <c r="X278" s="198"/>
      <c r="Y278" s="199"/>
      <c r="Z278" s="199"/>
      <c r="AA278" s="199"/>
      <c r="AB278" s="199"/>
      <c r="AC278" s="199"/>
      <c r="AD278" s="199"/>
      <c r="AE278" s="188"/>
      <c r="AF278" s="205" t="s">
        <v>773</v>
      </c>
      <c r="AG278" s="191">
        <f>AG276/AG277</f>
        <v>200</v>
      </c>
      <c r="AH278" s="191">
        <f>AH276/AH277</f>
        <v>200</v>
      </c>
      <c r="AI278" s="191">
        <f>AI276/AI277</f>
        <v>300</v>
      </c>
      <c r="AJ278" s="191">
        <f>AJ276/AJ277</f>
        <v>300</v>
      </c>
      <c r="AK278" s="191">
        <v>300</v>
      </c>
      <c r="AL278" s="209"/>
      <c r="AM278" s="206"/>
    </row>
    <row r="279" spans="1:39" ht="37.5" customHeight="1">
      <c r="A279" s="189"/>
      <c r="B279" s="198"/>
      <c r="C279" s="198"/>
      <c r="D279" s="186"/>
      <c r="E279" s="198"/>
      <c r="F279" s="198"/>
      <c r="G279" s="199"/>
      <c r="H279" s="199"/>
      <c r="I279" s="199"/>
      <c r="J279" s="199"/>
      <c r="K279" s="199"/>
      <c r="L279" s="188"/>
      <c r="M279" s="205" t="s">
        <v>654</v>
      </c>
      <c r="N279" s="192">
        <v>100</v>
      </c>
      <c r="O279" s="192">
        <v>100</v>
      </c>
      <c r="P279" s="192">
        <v>100</v>
      </c>
      <c r="Q279" s="192">
        <v>100</v>
      </c>
      <c r="R279" s="209"/>
      <c r="S279" s="189"/>
      <c r="T279" s="198"/>
      <c r="U279" s="198"/>
      <c r="V279" s="186"/>
      <c r="W279" s="198"/>
      <c r="X279" s="198"/>
      <c r="Y279" s="199"/>
      <c r="Z279" s="199"/>
      <c r="AA279" s="199"/>
      <c r="AB279" s="199"/>
      <c r="AC279" s="199"/>
      <c r="AD279" s="199"/>
      <c r="AE279" s="188"/>
      <c r="AF279" s="205" t="s">
        <v>654</v>
      </c>
      <c r="AG279" s="192">
        <v>100</v>
      </c>
      <c r="AH279" s="192">
        <v>100</v>
      </c>
      <c r="AI279" s="192">
        <v>100</v>
      </c>
      <c r="AJ279" s="192">
        <v>100</v>
      </c>
      <c r="AK279" s="192">
        <v>100</v>
      </c>
      <c r="AL279" s="209"/>
      <c r="AM279" s="206"/>
    </row>
    <row r="280" spans="1:39" ht="33" customHeight="1">
      <c r="A280" s="189"/>
      <c r="B280" s="198" t="s">
        <v>356</v>
      </c>
      <c r="C280" s="198" t="s">
        <v>357</v>
      </c>
      <c r="D280" s="186" t="s">
        <v>18</v>
      </c>
      <c r="E280" s="198" t="s">
        <v>19</v>
      </c>
      <c r="F280" s="198" t="s">
        <v>20</v>
      </c>
      <c r="G280" s="199">
        <f>SUM(H280:K280)</f>
        <v>98500</v>
      </c>
      <c r="H280" s="199">
        <v>20000</v>
      </c>
      <c r="I280" s="199">
        <v>40000</v>
      </c>
      <c r="J280" s="199">
        <v>8500</v>
      </c>
      <c r="K280" s="199">
        <v>30000</v>
      </c>
      <c r="L280" s="188" t="s">
        <v>488</v>
      </c>
      <c r="M280" s="205" t="s">
        <v>659</v>
      </c>
      <c r="N280" s="191">
        <f>H280</f>
        <v>20000</v>
      </c>
      <c r="O280" s="191">
        <f>I280</f>
        <v>40000</v>
      </c>
      <c r="P280" s="191">
        <v>8500</v>
      </c>
      <c r="Q280" s="191">
        <f>K280</f>
        <v>30000</v>
      </c>
      <c r="R280" s="209">
        <v>1</v>
      </c>
      <c r="S280" s="189"/>
      <c r="T280" s="198" t="s">
        <v>356</v>
      </c>
      <c r="U280" s="198" t="s">
        <v>357</v>
      </c>
      <c r="V280" s="186" t="s">
        <v>578</v>
      </c>
      <c r="W280" s="198" t="s">
        <v>19</v>
      </c>
      <c r="X280" s="198" t="s">
        <v>20</v>
      </c>
      <c r="Y280" s="199">
        <f>SUM(Z280:AD280)</f>
        <v>128500</v>
      </c>
      <c r="Z280" s="199">
        <v>20000</v>
      </c>
      <c r="AA280" s="199">
        <v>40000</v>
      </c>
      <c r="AB280" s="199">
        <v>8500</v>
      </c>
      <c r="AC280" s="199">
        <v>30000</v>
      </c>
      <c r="AD280" s="199">
        <v>30000</v>
      </c>
      <c r="AE280" s="188" t="s">
        <v>627</v>
      </c>
      <c r="AF280" s="205" t="s">
        <v>660</v>
      </c>
      <c r="AG280" s="191">
        <f>Z280</f>
        <v>20000</v>
      </c>
      <c r="AH280" s="191">
        <f>AA280</f>
        <v>40000</v>
      </c>
      <c r="AI280" s="191">
        <v>8500</v>
      </c>
      <c r="AJ280" s="191">
        <f>AC280</f>
        <v>30000</v>
      </c>
      <c r="AK280" s="191">
        <v>30000</v>
      </c>
      <c r="AL280" s="209">
        <v>1</v>
      </c>
      <c r="AM280" s="206" t="s">
        <v>358</v>
      </c>
    </row>
    <row r="281" spans="1:39" ht="78.75" customHeight="1">
      <c r="A281" s="189"/>
      <c r="B281" s="198"/>
      <c r="C281" s="198"/>
      <c r="D281" s="186"/>
      <c r="E281" s="198"/>
      <c r="F281" s="198"/>
      <c r="G281" s="199"/>
      <c r="H281" s="199"/>
      <c r="I281" s="199"/>
      <c r="J281" s="199"/>
      <c r="K281" s="199"/>
      <c r="L281" s="188"/>
      <c r="M281" s="190" t="s">
        <v>774</v>
      </c>
      <c r="N281" s="197">
        <v>1</v>
      </c>
      <c r="O281" s="197">
        <v>1</v>
      </c>
      <c r="P281" s="197">
        <v>1</v>
      </c>
      <c r="Q281" s="197">
        <v>2</v>
      </c>
      <c r="R281" s="209"/>
      <c r="S281" s="189"/>
      <c r="T281" s="198"/>
      <c r="U281" s="198"/>
      <c r="V281" s="186"/>
      <c r="W281" s="198"/>
      <c r="X281" s="198"/>
      <c r="Y281" s="199"/>
      <c r="Z281" s="199"/>
      <c r="AA281" s="199"/>
      <c r="AB281" s="199"/>
      <c r="AC281" s="199"/>
      <c r="AD281" s="199"/>
      <c r="AE281" s="188"/>
      <c r="AF281" s="190" t="s">
        <v>775</v>
      </c>
      <c r="AG281" s="197">
        <v>1</v>
      </c>
      <c r="AH281" s="197">
        <v>1</v>
      </c>
      <c r="AI281" s="197">
        <v>1</v>
      </c>
      <c r="AJ281" s="197">
        <v>2</v>
      </c>
      <c r="AK281" s="197">
        <v>2</v>
      </c>
      <c r="AL281" s="209"/>
      <c r="AM281" s="206"/>
    </row>
    <row r="282" spans="1:39" ht="44.25" customHeight="1">
      <c r="A282" s="189"/>
      <c r="B282" s="198"/>
      <c r="C282" s="198"/>
      <c r="D282" s="186"/>
      <c r="E282" s="198"/>
      <c r="F282" s="198"/>
      <c r="G282" s="199"/>
      <c r="H282" s="199"/>
      <c r="I282" s="199"/>
      <c r="J282" s="199"/>
      <c r="K282" s="199"/>
      <c r="L282" s="188"/>
      <c r="M282" s="190" t="s">
        <v>194</v>
      </c>
      <c r="N282" s="219">
        <v>100</v>
      </c>
      <c r="O282" s="219">
        <v>200</v>
      </c>
      <c r="P282" s="219">
        <v>300</v>
      </c>
      <c r="Q282" s="219">
        <v>400</v>
      </c>
      <c r="R282" s="209"/>
      <c r="S282" s="189"/>
      <c r="T282" s="198"/>
      <c r="U282" s="198"/>
      <c r="V282" s="186"/>
      <c r="W282" s="198"/>
      <c r="X282" s="198"/>
      <c r="Y282" s="199"/>
      <c r="Z282" s="199"/>
      <c r="AA282" s="199"/>
      <c r="AB282" s="199"/>
      <c r="AC282" s="199"/>
      <c r="AD282" s="199"/>
      <c r="AE282" s="188"/>
      <c r="AF282" s="190" t="s">
        <v>194</v>
      </c>
      <c r="AG282" s="219">
        <v>100</v>
      </c>
      <c r="AH282" s="219">
        <v>200</v>
      </c>
      <c r="AI282" s="219">
        <v>300</v>
      </c>
      <c r="AJ282" s="219">
        <v>400</v>
      </c>
      <c r="AK282" s="219">
        <v>400</v>
      </c>
      <c r="AL282" s="209"/>
      <c r="AM282" s="206"/>
    </row>
    <row r="283" spans="1:39" ht="128.25" customHeight="1">
      <c r="A283" s="189"/>
      <c r="B283" s="198"/>
      <c r="C283" s="198"/>
      <c r="D283" s="186"/>
      <c r="E283" s="198"/>
      <c r="F283" s="198"/>
      <c r="G283" s="199"/>
      <c r="H283" s="199"/>
      <c r="I283" s="199"/>
      <c r="J283" s="199"/>
      <c r="K283" s="199"/>
      <c r="L283" s="188"/>
      <c r="M283" s="190" t="s">
        <v>776</v>
      </c>
      <c r="N283" s="191">
        <f>N280/N281</f>
        <v>20000</v>
      </c>
      <c r="O283" s="191">
        <f>O280/O281</f>
        <v>40000</v>
      </c>
      <c r="P283" s="191">
        <f>P280/P281</f>
        <v>8500</v>
      </c>
      <c r="Q283" s="191">
        <f>Q280/Q281</f>
        <v>15000</v>
      </c>
      <c r="R283" s="209"/>
      <c r="S283" s="189"/>
      <c r="T283" s="198"/>
      <c r="U283" s="198"/>
      <c r="V283" s="186"/>
      <c r="W283" s="198"/>
      <c r="X283" s="198"/>
      <c r="Y283" s="199"/>
      <c r="Z283" s="199"/>
      <c r="AA283" s="199"/>
      <c r="AB283" s="199"/>
      <c r="AC283" s="199"/>
      <c r="AD283" s="199"/>
      <c r="AE283" s="188"/>
      <c r="AF283" s="190" t="s">
        <v>776</v>
      </c>
      <c r="AG283" s="191">
        <f>AG280/AG281</f>
        <v>20000</v>
      </c>
      <c r="AH283" s="191">
        <f>AH280/AH281</f>
        <v>40000</v>
      </c>
      <c r="AI283" s="191">
        <f>AI280/AI281</f>
        <v>8500</v>
      </c>
      <c r="AJ283" s="191">
        <f>AJ280/AJ281</f>
        <v>15000</v>
      </c>
      <c r="AK283" s="191">
        <v>15000</v>
      </c>
      <c r="AL283" s="209"/>
      <c r="AM283" s="206"/>
    </row>
    <row r="284" spans="1:39" ht="105" customHeight="1">
      <c r="A284" s="189"/>
      <c r="B284" s="198"/>
      <c r="C284" s="198"/>
      <c r="D284" s="186"/>
      <c r="E284" s="198"/>
      <c r="F284" s="198"/>
      <c r="G284" s="199"/>
      <c r="H284" s="199"/>
      <c r="I284" s="199"/>
      <c r="J284" s="199"/>
      <c r="K284" s="199"/>
      <c r="L284" s="188"/>
      <c r="M284" s="190" t="s">
        <v>667</v>
      </c>
      <c r="N284" s="192">
        <v>100</v>
      </c>
      <c r="O284" s="192">
        <v>200</v>
      </c>
      <c r="P284" s="192">
        <v>150</v>
      </c>
      <c r="Q284" s="192">
        <v>134</v>
      </c>
      <c r="R284" s="209"/>
      <c r="S284" s="189"/>
      <c r="T284" s="198"/>
      <c r="U284" s="198"/>
      <c r="V284" s="186"/>
      <c r="W284" s="198"/>
      <c r="X284" s="198"/>
      <c r="Y284" s="199"/>
      <c r="Z284" s="199"/>
      <c r="AA284" s="199"/>
      <c r="AB284" s="199"/>
      <c r="AC284" s="199"/>
      <c r="AD284" s="199"/>
      <c r="AE284" s="188"/>
      <c r="AF284" s="190" t="s">
        <v>667</v>
      </c>
      <c r="AG284" s="192">
        <v>100</v>
      </c>
      <c r="AH284" s="192">
        <v>200</v>
      </c>
      <c r="AI284" s="192">
        <v>150</v>
      </c>
      <c r="AJ284" s="192">
        <v>134</v>
      </c>
      <c r="AK284" s="192">
        <v>100</v>
      </c>
      <c r="AL284" s="209"/>
      <c r="AM284" s="206"/>
    </row>
    <row r="285" spans="1:39" ht="15.75">
      <c r="A285" s="195"/>
      <c r="B285" s="195"/>
      <c r="C285" s="195"/>
      <c r="D285" s="193"/>
      <c r="E285" s="195"/>
      <c r="F285" s="195"/>
      <c r="G285" s="193"/>
      <c r="H285" s="193"/>
      <c r="I285" s="193"/>
      <c r="J285" s="193"/>
      <c r="K285" s="193"/>
      <c r="L285" s="195"/>
      <c r="M285" s="195"/>
      <c r="N285" s="193"/>
      <c r="O285" s="193"/>
      <c r="P285" s="193"/>
      <c r="Q285" s="193"/>
      <c r="R285" s="193"/>
      <c r="S285" s="195"/>
      <c r="T285" s="195"/>
      <c r="U285" s="195"/>
      <c r="V285" s="193"/>
      <c r="W285" s="195"/>
      <c r="X285" s="195"/>
      <c r="Y285" s="193"/>
      <c r="Z285" s="193"/>
      <c r="AA285" s="193"/>
      <c r="AB285" s="193"/>
      <c r="AC285" s="193"/>
      <c r="AD285" s="193"/>
      <c r="AE285" s="195"/>
      <c r="AF285" s="195"/>
      <c r="AG285" s="193"/>
      <c r="AH285" s="193"/>
      <c r="AI285" s="193"/>
      <c r="AJ285" s="193"/>
      <c r="AK285" s="195"/>
      <c r="AL285" s="193"/>
      <c r="AM285" s="195"/>
    </row>
    <row r="286" spans="1:39" ht="93" customHeight="1">
      <c r="A286" s="198"/>
      <c r="B286" s="198" t="s">
        <v>361</v>
      </c>
      <c r="C286" s="198" t="s">
        <v>552</v>
      </c>
      <c r="D286" s="186" t="s">
        <v>80</v>
      </c>
      <c r="E286" s="198" t="s">
        <v>153</v>
      </c>
      <c r="F286" s="198" t="s">
        <v>20</v>
      </c>
      <c r="G286" s="186">
        <f>SUM(H286:K286)</f>
        <v>3574.8</v>
      </c>
      <c r="H286" s="186">
        <v>893.7</v>
      </c>
      <c r="I286" s="186">
        <v>893.7</v>
      </c>
      <c r="J286" s="186">
        <v>893.7</v>
      </c>
      <c r="K286" s="186">
        <v>893.7</v>
      </c>
      <c r="L286" s="198" t="s">
        <v>489</v>
      </c>
      <c r="M286" s="205" t="s">
        <v>659</v>
      </c>
      <c r="N286" s="191">
        <f>H286</f>
        <v>893.7</v>
      </c>
      <c r="O286" s="191">
        <f>I286</f>
        <v>893.7</v>
      </c>
      <c r="P286" s="191">
        <f>J286</f>
        <v>893.7</v>
      </c>
      <c r="Q286" s="191">
        <f>K286</f>
        <v>893.7</v>
      </c>
      <c r="R286" s="209">
        <v>3</v>
      </c>
      <c r="S286" s="198" t="s">
        <v>359</v>
      </c>
      <c r="T286" s="198" t="s">
        <v>361</v>
      </c>
      <c r="U286" s="198" t="s">
        <v>552</v>
      </c>
      <c r="V286" s="186" t="s">
        <v>540</v>
      </c>
      <c r="W286" s="198" t="s">
        <v>153</v>
      </c>
      <c r="X286" s="198" t="s">
        <v>20</v>
      </c>
      <c r="Y286" s="199">
        <f>SUM(Z286:AD286)</f>
        <v>4468.5</v>
      </c>
      <c r="Z286" s="186">
        <v>893.7</v>
      </c>
      <c r="AA286" s="186">
        <v>893.7</v>
      </c>
      <c r="AB286" s="186">
        <v>893.7</v>
      </c>
      <c r="AC286" s="186">
        <v>893.7</v>
      </c>
      <c r="AD286" s="186">
        <v>893.7</v>
      </c>
      <c r="AE286" s="198" t="s">
        <v>628</v>
      </c>
      <c r="AF286" s="205" t="s">
        <v>660</v>
      </c>
      <c r="AG286" s="191">
        <f>Z286</f>
        <v>893.7</v>
      </c>
      <c r="AH286" s="191">
        <f>AA286</f>
        <v>893.7</v>
      </c>
      <c r="AI286" s="191">
        <f>AB286</f>
        <v>893.7</v>
      </c>
      <c r="AJ286" s="191">
        <f>AC286</f>
        <v>893.7</v>
      </c>
      <c r="AK286" s="191">
        <v>893.7</v>
      </c>
      <c r="AL286" s="209">
        <v>3</v>
      </c>
      <c r="AM286" s="206" t="s">
        <v>360</v>
      </c>
    </row>
    <row r="287" spans="1:39" ht="79.5" customHeight="1">
      <c r="A287" s="198"/>
      <c r="B287" s="198"/>
      <c r="C287" s="198"/>
      <c r="D287" s="186"/>
      <c r="E287" s="198"/>
      <c r="F287" s="198"/>
      <c r="G287" s="186"/>
      <c r="H287" s="186"/>
      <c r="I287" s="186"/>
      <c r="J287" s="186"/>
      <c r="K287" s="186"/>
      <c r="L287" s="198"/>
      <c r="M287" s="205" t="s">
        <v>777</v>
      </c>
      <c r="N287" s="197">
        <v>3</v>
      </c>
      <c r="O287" s="197">
        <v>3</v>
      </c>
      <c r="P287" s="197">
        <v>3</v>
      </c>
      <c r="Q287" s="197">
        <v>3</v>
      </c>
      <c r="R287" s="209"/>
      <c r="S287" s="198"/>
      <c r="T287" s="198"/>
      <c r="U287" s="198"/>
      <c r="V287" s="186"/>
      <c r="W287" s="198"/>
      <c r="X287" s="198"/>
      <c r="Y287" s="199"/>
      <c r="Z287" s="186"/>
      <c r="AA287" s="186"/>
      <c r="AB287" s="186"/>
      <c r="AC287" s="186"/>
      <c r="AD287" s="186"/>
      <c r="AE287" s="198"/>
      <c r="AF287" s="205" t="s">
        <v>777</v>
      </c>
      <c r="AG287" s="197">
        <v>3</v>
      </c>
      <c r="AH287" s="197">
        <v>3</v>
      </c>
      <c r="AI287" s="197">
        <v>3</v>
      </c>
      <c r="AJ287" s="197">
        <v>3</v>
      </c>
      <c r="AK287" s="197">
        <v>3</v>
      </c>
      <c r="AL287" s="209"/>
      <c r="AM287" s="206"/>
    </row>
    <row r="288" spans="1:39" ht="72" customHeight="1">
      <c r="A288" s="198"/>
      <c r="B288" s="198"/>
      <c r="C288" s="198"/>
      <c r="D288" s="186"/>
      <c r="E288" s="198"/>
      <c r="F288" s="198"/>
      <c r="G288" s="186"/>
      <c r="H288" s="186"/>
      <c r="I288" s="186"/>
      <c r="J288" s="186"/>
      <c r="K288" s="186"/>
      <c r="L288" s="198"/>
      <c r="M288" s="205" t="s">
        <v>778</v>
      </c>
      <c r="N288" s="191">
        <f>N286/N287</f>
        <v>297.90000000000003</v>
      </c>
      <c r="O288" s="191">
        <f>O286/O287</f>
        <v>297.90000000000003</v>
      </c>
      <c r="P288" s="191">
        <f>P286/P287</f>
        <v>297.90000000000003</v>
      </c>
      <c r="Q288" s="191">
        <f>Q286/Q287</f>
        <v>297.90000000000003</v>
      </c>
      <c r="R288" s="209"/>
      <c r="S288" s="198"/>
      <c r="T288" s="198"/>
      <c r="U288" s="198"/>
      <c r="V288" s="186"/>
      <c r="W288" s="198"/>
      <c r="X288" s="198"/>
      <c r="Y288" s="199"/>
      <c r="Z288" s="186"/>
      <c r="AA288" s="186"/>
      <c r="AB288" s="186"/>
      <c r="AC288" s="186"/>
      <c r="AD288" s="186"/>
      <c r="AE288" s="198"/>
      <c r="AF288" s="205" t="s">
        <v>778</v>
      </c>
      <c r="AG288" s="191">
        <f>AG286/AG287</f>
        <v>297.90000000000003</v>
      </c>
      <c r="AH288" s="191">
        <f>AH286/AH287</f>
        <v>297.90000000000003</v>
      </c>
      <c r="AI288" s="191">
        <f>AI286/AI287</f>
        <v>297.90000000000003</v>
      </c>
      <c r="AJ288" s="191">
        <f>AJ286/AJ287</f>
        <v>297.90000000000003</v>
      </c>
      <c r="AK288" s="191">
        <v>297.9</v>
      </c>
      <c r="AL288" s="209"/>
      <c r="AM288" s="206"/>
    </row>
    <row r="289" spans="1:39" ht="246" customHeight="1">
      <c r="A289" s="198"/>
      <c r="B289" s="198"/>
      <c r="C289" s="198"/>
      <c r="D289" s="186"/>
      <c r="E289" s="198"/>
      <c r="F289" s="198"/>
      <c r="G289" s="186"/>
      <c r="H289" s="186"/>
      <c r="I289" s="186"/>
      <c r="J289" s="186"/>
      <c r="K289" s="186"/>
      <c r="L289" s="198"/>
      <c r="M289" s="205" t="s">
        <v>779</v>
      </c>
      <c r="N289" s="192">
        <v>100</v>
      </c>
      <c r="O289" s="192">
        <v>100</v>
      </c>
      <c r="P289" s="192">
        <v>100</v>
      </c>
      <c r="Q289" s="192">
        <v>100</v>
      </c>
      <c r="R289" s="209"/>
      <c r="S289" s="198"/>
      <c r="T289" s="198"/>
      <c r="U289" s="198"/>
      <c r="V289" s="186"/>
      <c r="W289" s="198"/>
      <c r="X289" s="198"/>
      <c r="Y289" s="199"/>
      <c r="Z289" s="186"/>
      <c r="AA289" s="186"/>
      <c r="AB289" s="186"/>
      <c r="AC289" s="186"/>
      <c r="AD289" s="186"/>
      <c r="AE289" s="198"/>
      <c r="AF289" s="205" t="s">
        <v>779</v>
      </c>
      <c r="AG289" s="192">
        <v>100</v>
      </c>
      <c r="AH289" s="192">
        <v>100</v>
      </c>
      <c r="AI289" s="192">
        <v>100</v>
      </c>
      <c r="AJ289" s="192">
        <v>100</v>
      </c>
      <c r="AK289" s="192">
        <v>100</v>
      </c>
      <c r="AL289" s="209"/>
      <c r="AM289" s="206"/>
    </row>
    <row r="290" spans="1:39" ht="81.75" customHeight="1">
      <c r="A290" s="198"/>
      <c r="B290" s="198"/>
      <c r="C290" s="198" t="s">
        <v>553</v>
      </c>
      <c r="D290" s="186" t="s">
        <v>80</v>
      </c>
      <c r="E290" s="198" t="s">
        <v>153</v>
      </c>
      <c r="F290" s="198" t="s">
        <v>20</v>
      </c>
      <c r="G290" s="199">
        <f>SUM(H290:K290)</f>
        <v>200</v>
      </c>
      <c r="H290" s="199">
        <v>50</v>
      </c>
      <c r="I290" s="199">
        <v>50</v>
      </c>
      <c r="J290" s="199">
        <v>50</v>
      </c>
      <c r="K290" s="199">
        <v>50</v>
      </c>
      <c r="L290" s="188" t="s">
        <v>490</v>
      </c>
      <c r="M290" s="205" t="s">
        <v>659</v>
      </c>
      <c r="N290" s="191">
        <f>H290</f>
        <v>50</v>
      </c>
      <c r="O290" s="191">
        <f>I290</f>
        <v>50</v>
      </c>
      <c r="P290" s="191">
        <f>J290</f>
        <v>50</v>
      </c>
      <c r="Q290" s="191">
        <f>K290</f>
        <v>50</v>
      </c>
      <c r="R290" s="209">
        <v>3</v>
      </c>
      <c r="S290" s="198"/>
      <c r="T290" s="198"/>
      <c r="U290" s="198" t="s">
        <v>553</v>
      </c>
      <c r="V290" s="186" t="s">
        <v>540</v>
      </c>
      <c r="W290" s="198" t="s">
        <v>153</v>
      </c>
      <c r="X290" s="198" t="s">
        <v>20</v>
      </c>
      <c r="Y290" s="199">
        <f>SUM(Z290:AD290)</f>
        <v>250</v>
      </c>
      <c r="Z290" s="199">
        <v>50</v>
      </c>
      <c r="AA290" s="199">
        <v>50</v>
      </c>
      <c r="AB290" s="199">
        <v>50</v>
      </c>
      <c r="AC290" s="199">
        <v>50</v>
      </c>
      <c r="AD290" s="199">
        <v>50</v>
      </c>
      <c r="AE290" s="188" t="s">
        <v>629</v>
      </c>
      <c r="AF290" s="205" t="s">
        <v>660</v>
      </c>
      <c r="AG290" s="191">
        <f>Z290</f>
        <v>50</v>
      </c>
      <c r="AH290" s="191">
        <f>AA290</f>
        <v>50</v>
      </c>
      <c r="AI290" s="191">
        <f>AB290</f>
        <v>50</v>
      </c>
      <c r="AJ290" s="191">
        <f>AC290</f>
        <v>50</v>
      </c>
      <c r="AK290" s="191">
        <v>50</v>
      </c>
      <c r="AL290" s="209">
        <v>3</v>
      </c>
      <c r="AM290" s="206" t="s">
        <v>362</v>
      </c>
    </row>
    <row r="291" spans="1:39" ht="96" customHeight="1">
      <c r="A291" s="198"/>
      <c r="B291" s="198"/>
      <c r="C291" s="198"/>
      <c r="D291" s="186"/>
      <c r="E291" s="198"/>
      <c r="F291" s="198"/>
      <c r="G291" s="199"/>
      <c r="H291" s="199"/>
      <c r="I291" s="199"/>
      <c r="J291" s="199"/>
      <c r="K291" s="199"/>
      <c r="L291" s="188"/>
      <c r="M291" s="205" t="s">
        <v>780</v>
      </c>
      <c r="N291" s="197">
        <v>3</v>
      </c>
      <c r="O291" s="197">
        <v>3</v>
      </c>
      <c r="P291" s="197">
        <v>3</v>
      </c>
      <c r="Q291" s="197">
        <v>3</v>
      </c>
      <c r="R291" s="209"/>
      <c r="S291" s="198"/>
      <c r="T291" s="198"/>
      <c r="U291" s="198"/>
      <c r="V291" s="186"/>
      <c r="W291" s="198"/>
      <c r="X291" s="198"/>
      <c r="Y291" s="199"/>
      <c r="Z291" s="199"/>
      <c r="AA291" s="199"/>
      <c r="AB291" s="199"/>
      <c r="AC291" s="199"/>
      <c r="AD291" s="199"/>
      <c r="AE291" s="188"/>
      <c r="AF291" s="205" t="s">
        <v>780</v>
      </c>
      <c r="AG291" s="197">
        <v>3</v>
      </c>
      <c r="AH291" s="197">
        <v>3</v>
      </c>
      <c r="AI291" s="197">
        <v>3</v>
      </c>
      <c r="AJ291" s="197">
        <v>3</v>
      </c>
      <c r="AK291" s="197">
        <v>3</v>
      </c>
      <c r="AL291" s="209"/>
      <c r="AM291" s="206"/>
    </row>
    <row r="292" spans="1:39" ht="104.25" customHeight="1">
      <c r="A292" s="198"/>
      <c r="B292" s="198"/>
      <c r="C292" s="198"/>
      <c r="D292" s="186"/>
      <c r="E292" s="198"/>
      <c r="F292" s="198"/>
      <c r="G292" s="199"/>
      <c r="H292" s="199"/>
      <c r="I292" s="199"/>
      <c r="J292" s="199"/>
      <c r="K292" s="199"/>
      <c r="L292" s="188"/>
      <c r="M292" s="205" t="s">
        <v>781</v>
      </c>
      <c r="N292" s="191">
        <f>N290/N291</f>
        <v>16.666666666666668</v>
      </c>
      <c r="O292" s="191">
        <f>O290/O291</f>
        <v>16.666666666666668</v>
      </c>
      <c r="P292" s="191">
        <f>P290/P291</f>
        <v>16.666666666666668</v>
      </c>
      <c r="Q292" s="191">
        <f>Q290/Q291</f>
        <v>16.666666666666668</v>
      </c>
      <c r="R292" s="209"/>
      <c r="S292" s="198"/>
      <c r="T292" s="198"/>
      <c r="U292" s="198"/>
      <c r="V292" s="186"/>
      <c r="W292" s="198"/>
      <c r="X292" s="198"/>
      <c r="Y292" s="199"/>
      <c r="Z292" s="199"/>
      <c r="AA292" s="199"/>
      <c r="AB292" s="199"/>
      <c r="AC292" s="199"/>
      <c r="AD292" s="199"/>
      <c r="AE292" s="188"/>
      <c r="AF292" s="205" t="s">
        <v>781</v>
      </c>
      <c r="AG292" s="191">
        <f>AG290/AG291</f>
        <v>16.666666666666668</v>
      </c>
      <c r="AH292" s="191">
        <f>AH290/AH291</f>
        <v>16.666666666666668</v>
      </c>
      <c r="AI292" s="191">
        <f>AI290/AI291</f>
        <v>16.666666666666668</v>
      </c>
      <c r="AJ292" s="191">
        <f>AJ290/AJ291</f>
        <v>16.666666666666668</v>
      </c>
      <c r="AK292" s="191">
        <v>16.67</v>
      </c>
      <c r="AL292" s="209"/>
      <c r="AM292" s="206"/>
    </row>
    <row r="293" spans="1:39" ht="213" customHeight="1">
      <c r="A293" s="198"/>
      <c r="B293" s="198"/>
      <c r="C293" s="198"/>
      <c r="D293" s="186"/>
      <c r="E293" s="198"/>
      <c r="F293" s="198"/>
      <c r="G293" s="199"/>
      <c r="H293" s="199"/>
      <c r="I293" s="199"/>
      <c r="J293" s="199"/>
      <c r="K293" s="199"/>
      <c r="L293" s="188"/>
      <c r="M293" s="205" t="s">
        <v>782</v>
      </c>
      <c r="N293" s="192">
        <v>100</v>
      </c>
      <c r="O293" s="192">
        <v>100</v>
      </c>
      <c r="P293" s="192">
        <v>100</v>
      </c>
      <c r="Q293" s="192">
        <v>100</v>
      </c>
      <c r="R293" s="209"/>
      <c r="S293" s="198"/>
      <c r="T293" s="198"/>
      <c r="U293" s="198"/>
      <c r="V293" s="186"/>
      <c r="W293" s="198"/>
      <c r="X293" s="198"/>
      <c r="Y293" s="199"/>
      <c r="Z293" s="199"/>
      <c r="AA293" s="199"/>
      <c r="AB293" s="199"/>
      <c r="AC293" s="199"/>
      <c r="AD293" s="199"/>
      <c r="AE293" s="188"/>
      <c r="AF293" s="205" t="s">
        <v>782</v>
      </c>
      <c r="AG293" s="192">
        <v>100</v>
      </c>
      <c r="AH293" s="192">
        <v>100</v>
      </c>
      <c r="AI293" s="192">
        <v>100</v>
      </c>
      <c r="AJ293" s="192">
        <v>100</v>
      </c>
      <c r="AK293" s="192">
        <v>100</v>
      </c>
      <c r="AL293" s="209"/>
      <c r="AM293" s="206"/>
    </row>
    <row r="294" spans="1:39" ht="91.5" customHeight="1">
      <c r="A294" s="198"/>
      <c r="B294" s="198"/>
      <c r="C294" s="198" t="s">
        <v>554</v>
      </c>
      <c r="D294" s="186" t="s">
        <v>80</v>
      </c>
      <c r="E294" s="198" t="s">
        <v>153</v>
      </c>
      <c r="F294" s="198" t="s">
        <v>20</v>
      </c>
      <c r="G294" s="199">
        <f>SUM(H294:K294)</f>
        <v>960</v>
      </c>
      <c r="H294" s="199">
        <v>240</v>
      </c>
      <c r="I294" s="199">
        <v>240</v>
      </c>
      <c r="J294" s="199">
        <v>240</v>
      </c>
      <c r="K294" s="199">
        <v>240</v>
      </c>
      <c r="L294" s="188" t="s">
        <v>491</v>
      </c>
      <c r="M294" s="205" t="s">
        <v>659</v>
      </c>
      <c r="N294" s="191">
        <f>H294</f>
        <v>240</v>
      </c>
      <c r="O294" s="191">
        <f>I294</f>
        <v>240</v>
      </c>
      <c r="P294" s="191">
        <f>J294</f>
        <v>240</v>
      </c>
      <c r="Q294" s="191">
        <f>K294</f>
        <v>240</v>
      </c>
      <c r="R294" s="209">
        <v>3</v>
      </c>
      <c r="S294" s="198"/>
      <c r="T294" s="198"/>
      <c r="U294" s="198" t="s">
        <v>554</v>
      </c>
      <c r="V294" s="186" t="s">
        <v>540</v>
      </c>
      <c r="W294" s="198" t="s">
        <v>153</v>
      </c>
      <c r="X294" s="198" t="s">
        <v>20</v>
      </c>
      <c r="Y294" s="199">
        <f>SUM(Z294:AD294)</f>
        <v>1200</v>
      </c>
      <c r="Z294" s="199">
        <v>240</v>
      </c>
      <c r="AA294" s="199">
        <v>240</v>
      </c>
      <c r="AB294" s="199">
        <v>240</v>
      </c>
      <c r="AC294" s="199">
        <v>240</v>
      </c>
      <c r="AD294" s="199">
        <v>240</v>
      </c>
      <c r="AE294" s="188" t="s">
        <v>630</v>
      </c>
      <c r="AF294" s="205" t="s">
        <v>659</v>
      </c>
      <c r="AG294" s="191">
        <f>Z294</f>
        <v>240</v>
      </c>
      <c r="AH294" s="191">
        <f>AA294</f>
        <v>240</v>
      </c>
      <c r="AI294" s="191">
        <f>AB294</f>
        <v>240</v>
      </c>
      <c r="AJ294" s="191">
        <f>AC294</f>
        <v>240</v>
      </c>
      <c r="AK294" s="191">
        <v>240</v>
      </c>
      <c r="AL294" s="209">
        <v>3</v>
      </c>
      <c r="AM294" s="206" t="s">
        <v>363</v>
      </c>
    </row>
    <row r="295" spans="1:39" ht="95.25" customHeight="1">
      <c r="A295" s="198"/>
      <c r="B295" s="198"/>
      <c r="C295" s="198"/>
      <c r="D295" s="186"/>
      <c r="E295" s="198"/>
      <c r="F295" s="198"/>
      <c r="G295" s="199"/>
      <c r="H295" s="199"/>
      <c r="I295" s="199"/>
      <c r="J295" s="199"/>
      <c r="K295" s="199"/>
      <c r="L295" s="188"/>
      <c r="M295" s="205" t="s">
        <v>777</v>
      </c>
      <c r="N295" s="197">
        <v>32</v>
      </c>
      <c r="O295" s="197">
        <v>32</v>
      </c>
      <c r="P295" s="197">
        <v>32</v>
      </c>
      <c r="Q295" s="197">
        <v>32</v>
      </c>
      <c r="R295" s="209"/>
      <c r="S295" s="198"/>
      <c r="T295" s="198"/>
      <c r="U295" s="198"/>
      <c r="V295" s="186"/>
      <c r="W295" s="198"/>
      <c r="X295" s="198"/>
      <c r="Y295" s="199"/>
      <c r="Z295" s="199"/>
      <c r="AA295" s="199"/>
      <c r="AB295" s="199"/>
      <c r="AC295" s="199"/>
      <c r="AD295" s="199"/>
      <c r="AE295" s="188"/>
      <c r="AF295" s="205" t="s">
        <v>777</v>
      </c>
      <c r="AG295" s="197">
        <v>32</v>
      </c>
      <c r="AH295" s="197">
        <v>32</v>
      </c>
      <c r="AI295" s="197">
        <v>32</v>
      </c>
      <c r="AJ295" s="197">
        <v>32</v>
      </c>
      <c r="AK295" s="197">
        <v>32</v>
      </c>
      <c r="AL295" s="209"/>
      <c r="AM295" s="206"/>
    </row>
    <row r="296" spans="1:39" ht="67.5" customHeight="1">
      <c r="A296" s="198"/>
      <c r="B296" s="198"/>
      <c r="C296" s="198"/>
      <c r="D296" s="186"/>
      <c r="E296" s="198"/>
      <c r="F296" s="198"/>
      <c r="G296" s="199"/>
      <c r="H296" s="199"/>
      <c r="I296" s="199"/>
      <c r="J296" s="199"/>
      <c r="K296" s="199"/>
      <c r="L296" s="188"/>
      <c r="M296" s="205" t="s">
        <v>783</v>
      </c>
      <c r="N296" s="191">
        <f>N294/N295</f>
        <v>7.5</v>
      </c>
      <c r="O296" s="191">
        <f>O294/O295</f>
        <v>7.5</v>
      </c>
      <c r="P296" s="191">
        <f>P294/P295</f>
        <v>7.5</v>
      </c>
      <c r="Q296" s="191">
        <f>Q294/Q295</f>
        <v>7.5</v>
      </c>
      <c r="R296" s="209"/>
      <c r="S296" s="198"/>
      <c r="T296" s="198"/>
      <c r="U296" s="198"/>
      <c r="V296" s="186"/>
      <c r="W296" s="198"/>
      <c r="X296" s="198"/>
      <c r="Y296" s="199"/>
      <c r="Z296" s="199"/>
      <c r="AA296" s="199"/>
      <c r="AB296" s="199"/>
      <c r="AC296" s="199"/>
      <c r="AD296" s="199"/>
      <c r="AE296" s="188"/>
      <c r="AF296" s="205" t="s">
        <v>783</v>
      </c>
      <c r="AG296" s="191">
        <f>AG294/AG295</f>
        <v>7.5</v>
      </c>
      <c r="AH296" s="191">
        <f>AH294/AH295</f>
        <v>7.5</v>
      </c>
      <c r="AI296" s="191">
        <f>AI294/AI295</f>
        <v>7.5</v>
      </c>
      <c r="AJ296" s="191">
        <f>AJ294/AJ295</f>
        <v>7.5</v>
      </c>
      <c r="AK296" s="191">
        <v>7.5</v>
      </c>
      <c r="AL296" s="209"/>
      <c r="AM296" s="206"/>
    </row>
    <row r="297" spans="1:39" ht="126" customHeight="1">
      <c r="A297" s="198"/>
      <c r="B297" s="198"/>
      <c r="C297" s="198"/>
      <c r="D297" s="186"/>
      <c r="E297" s="198"/>
      <c r="F297" s="198"/>
      <c r="G297" s="199"/>
      <c r="H297" s="199"/>
      <c r="I297" s="199"/>
      <c r="J297" s="199"/>
      <c r="K297" s="199"/>
      <c r="L297" s="188"/>
      <c r="M297" s="205" t="s">
        <v>249</v>
      </c>
      <c r="N297" s="192">
        <v>100</v>
      </c>
      <c r="O297" s="192">
        <v>100</v>
      </c>
      <c r="P297" s="192">
        <v>100</v>
      </c>
      <c r="Q297" s="192">
        <v>100</v>
      </c>
      <c r="R297" s="209"/>
      <c r="S297" s="198"/>
      <c r="T297" s="198"/>
      <c r="U297" s="198"/>
      <c r="V297" s="186"/>
      <c r="W297" s="198"/>
      <c r="X297" s="198"/>
      <c r="Y297" s="199"/>
      <c r="Z297" s="199"/>
      <c r="AA297" s="199"/>
      <c r="AB297" s="199"/>
      <c r="AC297" s="199"/>
      <c r="AD297" s="199"/>
      <c r="AE297" s="188"/>
      <c r="AF297" s="205" t="s">
        <v>249</v>
      </c>
      <c r="AG297" s="192">
        <v>100</v>
      </c>
      <c r="AH297" s="192">
        <v>100</v>
      </c>
      <c r="AI297" s="192">
        <v>100</v>
      </c>
      <c r="AJ297" s="192">
        <v>100</v>
      </c>
      <c r="AK297" s="192">
        <v>100</v>
      </c>
      <c r="AL297" s="209"/>
      <c r="AM297" s="206"/>
    </row>
    <row r="298" spans="1:39" ht="31.5" customHeight="1">
      <c r="A298" s="198"/>
      <c r="B298" s="198"/>
      <c r="C298" s="198" t="s">
        <v>555</v>
      </c>
      <c r="D298" s="186" t="s">
        <v>80</v>
      </c>
      <c r="E298" s="198" t="s">
        <v>153</v>
      </c>
      <c r="F298" s="198" t="s">
        <v>20</v>
      </c>
      <c r="G298" s="199">
        <f>SUM(H298:K298)</f>
        <v>4664.8</v>
      </c>
      <c r="H298" s="199">
        <v>1166.2</v>
      </c>
      <c r="I298" s="199">
        <v>1166.2</v>
      </c>
      <c r="J298" s="199">
        <v>1166.2</v>
      </c>
      <c r="K298" s="199">
        <v>1166.2</v>
      </c>
      <c r="L298" s="188" t="s">
        <v>492</v>
      </c>
      <c r="M298" s="205" t="s">
        <v>659</v>
      </c>
      <c r="N298" s="191">
        <f>H298</f>
        <v>1166.2</v>
      </c>
      <c r="O298" s="191">
        <f>I298</f>
        <v>1166.2</v>
      </c>
      <c r="P298" s="191">
        <f>J298</f>
        <v>1166.2</v>
      </c>
      <c r="Q298" s="191">
        <f>K298</f>
        <v>1166.2</v>
      </c>
      <c r="R298" s="209">
        <v>3</v>
      </c>
      <c r="S298" s="198"/>
      <c r="T298" s="198"/>
      <c r="U298" s="198" t="s">
        <v>555</v>
      </c>
      <c r="V298" s="186" t="s">
        <v>540</v>
      </c>
      <c r="W298" s="198" t="s">
        <v>153</v>
      </c>
      <c r="X298" s="198" t="s">
        <v>20</v>
      </c>
      <c r="Y298" s="199">
        <f>SUM(Z298:AD298)</f>
        <v>5831</v>
      </c>
      <c r="Z298" s="199">
        <v>1166.2</v>
      </c>
      <c r="AA298" s="199">
        <v>1166.2</v>
      </c>
      <c r="AB298" s="199">
        <v>1166.2</v>
      </c>
      <c r="AC298" s="199">
        <v>1166.2</v>
      </c>
      <c r="AD298" s="199">
        <v>1166.2</v>
      </c>
      <c r="AE298" s="188" t="s">
        <v>631</v>
      </c>
      <c r="AF298" s="205" t="s">
        <v>660</v>
      </c>
      <c r="AG298" s="191">
        <f>Z298</f>
        <v>1166.2</v>
      </c>
      <c r="AH298" s="191">
        <f>AA298</f>
        <v>1166.2</v>
      </c>
      <c r="AI298" s="191">
        <f>AB298</f>
        <v>1166.2</v>
      </c>
      <c r="AJ298" s="191">
        <f>AC298</f>
        <v>1166.2</v>
      </c>
      <c r="AK298" s="191">
        <v>1166.2</v>
      </c>
      <c r="AL298" s="209">
        <v>3</v>
      </c>
      <c r="AM298" s="206" t="s">
        <v>364</v>
      </c>
    </row>
    <row r="299" spans="1:39" ht="143.25" customHeight="1">
      <c r="A299" s="198"/>
      <c r="B299" s="198"/>
      <c r="C299" s="198"/>
      <c r="D299" s="186"/>
      <c r="E299" s="198"/>
      <c r="F299" s="198"/>
      <c r="G299" s="199"/>
      <c r="H299" s="199"/>
      <c r="I299" s="199"/>
      <c r="J299" s="199"/>
      <c r="K299" s="199"/>
      <c r="L299" s="188"/>
      <c r="M299" s="205" t="s">
        <v>784</v>
      </c>
      <c r="N299" s="197">
        <v>2</v>
      </c>
      <c r="O299" s="197">
        <v>2</v>
      </c>
      <c r="P299" s="197">
        <v>2</v>
      </c>
      <c r="Q299" s="197">
        <v>2</v>
      </c>
      <c r="R299" s="209"/>
      <c r="S299" s="198"/>
      <c r="T299" s="198"/>
      <c r="U299" s="198"/>
      <c r="V299" s="186"/>
      <c r="W299" s="198"/>
      <c r="X299" s="198"/>
      <c r="Y299" s="199"/>
      <c r="Z299" s="199"/>
      <c r="AA299" s="199"/>
      <c r="AB299" s="199"/>
      <c r="AC299" s="199"/>
      <c r="AD299" s="199"/>
      <c r="AE299" s="188"/>
      <c r="AF299" s="205" t="s">
        <v>785</v>
      </c>
      <c r="AG299" s="197">
        <v>2</v>
      </c>
      <c r="AH299" s="197">
        <v>2</v>
      </c>
      <c r="AI299" s="197">
        <v>2</v>
      </c>
      <c r="AJ299" s="197">
        <v>2</v>
      </c>
      <c r="AK299" s="197">
        <v>2</v>
      </c>
      <c r="AL299" s="209"/>
      <c r="AM299" s="206"/>
    </row>
    <row r="300" spans="1:39" ht="143.25" customHeight="1">
      <c r="A300" s="198"/>
      <c r="B300" s="198"/>
      <c r="C300" s="198"/>
      <c r="D300" s="186"/>
      <c r="E300" s="198"/>
      <c r="F300" s="198"/>
      <c r="G300" s="199"/>
      <c r="H300" s="199"/>
      <c r="I300" s="199"/>
      <c r="J300" s="199"/>
      <c r="K300" s="199"/>
      <c r="L300" s="188"/>
      <c r="M300" s="205" t="s">
        <v>786</v>
      </c>
      <c r="N300" s="191">
        <f>N298/N299</f>
        <v>583.1</v>
      </c>
      <c r="O300" s="191">
        <f>O298/O299</f>
        <v>583.1</v>
      </c>
      <c r="P300" s="191">
        <f>P298/P299</f>
        <v>583.1</v>
      </c>
      <c r="Q300" s="191">
        <f>Q298/Q299</f>
        <v>583.1</v>
      </c>
      <c r="R300" s="209"/>
      <c r="S300" s="198"/>
      <c r="T300" s="198"/>
      <c r="U300" s="198"/>
      <c r="V300" s="186"/>
      <c r="W300" s="198"/>
      <c r="X300" s="198"/>
      <c r="Y300" s="199"/>
      <c r="Z300" s="199"/>
      <c r="AA300" s="199"/>
      <c r="AB300" s="199"/>
      <c r="AC300" s="199"/>
      <c r="AD300" s="199"/>
      <c r="AE300" s="188"/>
      <c r="AF300" s="205" t="s">
        <v>786</v>
      </c>
      <c r="AG300" s="191">
        <f>AG298/AG299</f>
        <v>583.1</v>
      </c>
      <c r="AH300" s="191">
        <f>AH298/AH299</f>
        <v>583.1</v>
      </c>
      <c r="AI300" s="191">
        <f>AI298/AI299</f>
        <v>583.1</v>
      </c>
      <c r="AJ300" s="191">
        <f>AJ298/AJ299</f>
        <v>583.1</v>
      </c>
      <c r="AK300" s="191">
        <v>583.1</v>
      </c>
      <c r="AL300" s="209"/>
      <c r="AM300" s="206"/>
    </row>
    <row r="301" spans="1:39" ht="105.75" customHeight="1">
      <c r="A301" s="198"/>
      <c r="B301" s="198"/>
      <c r="C301" s="198"/>
      <c r="D301" s="186"/>
      <c r="E301" s="198"/>
      <c r="F301" s="198"/>
      <c r="G301" s="199"/>
      <c r="H301" s="199"/>
      <c r="I301" s="199"/>
      <c r="J301" s="199"/>
      <c r="K301" s="199"/>
      <c r="L301" s="188"/>
      <c r="M301" s="205" t="s">
        <v>787</v>
      </c>
      <c r="N301" s="192">
        <v>100</v>
      </c>
      <c r="O301" s="192">
        <v>100</v>
      </c>
      <c r="P301" s="192">
        <v>100</v>
      </c>
      <c r="Q301" s="192">
        <v>100</v>
      </c>
      <c r="R301" s="209"/>
      <c r="S301" s="198"/>
      <c r="T301" s="198"/>
      <c r="U301" s="198"/>
      <c r="V301" s="186"/>
      <c r="W301" s="198"/>
      <c r="X301" s="198"/>
      <c r="Y301" s="199"/>
      <c r="Z301" s="199"/>
      <c r="AA301" s="199"/>
      <c r="AB301" s="199"/>
      <c r="AC301" s="199"/>
      <c r="AD301" s="199"/>
      <c r="AE301" s="188"/>
      <c r="AF301" s="205" t="s">
        <v>787</v>
      </c>
      <c r="AG301" s="192">
        <v>100</v>
      </c>
      <c r="AH301" s="192">
        <v>100</v>
      </c>
      <c r="AI301" s="192">
        <v>100</v>
      </c>
      <c r="AJ301" s="192">
        <v>100</v>
      </c>
      <c r="AK301" s="192">
        <v>100</v>
      </c>
      <c r="AL301" s="209"/>
      <c r="AM301" s="206"/>
    </row>
    <row r="302" spans="1:39" ht="39.75" customHeight="1">
      <c r="A302" s="198"/>
      <c r="B302" s="198"/>
      <c r="C302" s="198" t="s">
        <v>365</v>
      </c>
      <c r="D302" s="186" t="s">
        <v>80</v>
      </c>
      <c r="E302" s="198" t="s">
        <v>153</v>
      </c>
      <c r="F302" s="198" t="s">
        <v>20</v>
      </c>
      <c r="G302" s="199">
        <f>SUM(H302:K302)</f>
        <v>7800</v>
      </c>
      <c r="H302" s="199">
        <v>1950</v>
      </c>
      <c r="I302" s="199">
        <v>1950</v>
      </c>
      <c r="J302" s="199">
        <v>1950</v>
      </c>
      <c r="K302" s="199">
        <v>1950</v>
      </c>
      <c r="L302" s="188" t="s">
        <v>493</v>
      </c>
      <c r="M302" s="205" t="s">
        <v>659</v>
      </c>
      <c r="N302" s="191">
        <f>H302</f>
        <v>1950</v>
      </c>
      <c r="O302" s="191">
        <f>I302</f>
        <v>1950</v>
      </c>
      <c r="P302" s="191">
        <f>J302</f>
        <v>1950</v>
      </c>
      <c r="Q302" s="191">
        <f>K302</f>
        <v>1950</v>
      </c>
      <c r="R302" s="209">
        <v>3</v>
      </c>
      <c r="S302" s="198"/>
      <c r="T302" s="198"/>
      <c r="U302" s="198" t="s">
        <v>365</v>
      </c>
      <c r="V302" s="186" t="s">
        <v>540</v>
      </c>
      <c r="W302" s="198" t="s">
        <v>153</v>
      </c>
      <c r="X302" s="198" t="s">
        <v>20</v>
      </c>
      <c r="Y302" s="199">
        <f>SUM(Z302:AD302)</f>
        <v>9750</v>
      </c>
      <c r="Z302" s="199">
        <v>1950</v>
      </c>
      <c r="AA302" s="199">
        <v>1950</v>
      </c>
      <c r="AB302" s="199">
        <v>1950</v>
      </c>
      <c r="AC302" s="199">
        <v>1950</v>
      </c>
      <c r="AD302" s="199">
        <v>1950</v>
      </c>
      <c r="AE302" s="188" t="s">
        <v>632</v>
      </c>
      <c r="AF302" s="205" t="s">
        <v>659</v>
      </c>
      <c r="AG302" s="191">
        <f>Z302</f>
        <v>1950</v>
      </c>
      <c r="AH302" s="191">
        <f>AA302</f>
        <v>1950</v>
      </c>
      <c r="AI302" s="191">
        <f>AB302</f>
        <v>1950</v>
      </c>
      <c r="AJ302" s="191">
        <f>AC302</f>
        <v>1950</v>
      </c>
      <c r="AK302" s="191">
        <v>1950</v>
      </c>
      <c r="AL302" s="209">
        <v>3</v>
      </c>
      <c r="AM302" s="206" t="s">
        <v>164</v>
      </c>
    </row>
    <row r="303" spans="1:39" ht="117.75" customHeight="1">
      <c r="A303" s="198"/>
      <c r="B303" s="198"/>
      <c r="C303" s="198"/>
      <c r="D303" s="186"/>
      <c r="E303" s="198"/>
      <c r="F303" s="198"/>
      <c r="G303" s="199"/>
      <c r="H303" s="199"/>
      <c r="I303" s="199"/>
      <c r="J303" s="199"/>
      <c r="K303" s="199"/>
      <c r="L303" s="188"/>
      <c r="M303" s="205" t="s">
        <v>788</v>
      </c>
      <c r="N303" s="197">
        <v>24</v>
      </c>
      <c r="O303" s="197">
        <v>24</v>
      </c>
      <c r="P303" s="197">
        <v>24</v>
      </c>
      <c r="Q303" s="197">
        <v>24</v>
      </c>
      <c r="R303" s="209"/>
      <c r="S303" s="198"/>
      <c r="T303" s="198"/>
      <c r="U303" s="198"/>
      <c r="V303" s="186"/>
      <c r="W303" s="198"/>
      <c r="X303" s="198"/>
      <c r="Y303" s="199"/>
      <c r="Z303" s="199"/>
      <c r="AA303" s="199"/>
      <c r="AB303" s="199"/>
      <c r="AC303" s="199"/>
      <c r="AD303" s="199"/>
      <c r="AE303" s="188"/>
      <c r="AF303" s="205" t="s">
        <v>788</v>
      </c>
      <c r="AG303" s="197">
        <v>24</v>
      </c>
      <c r="AH303" s="197">
        <v>24</v>
      </c>
      <c r="AI303" s="197">
        <v>24</v>
      </c>
      <c r="AJ303" s="197">
        <v>24</v>
      </c>
      <c r="AK303" s="197">
        <v>24</v>
      </c>
      <c r="AL303" s="209"/>
      <c r="AM303" s="206"/>
    </row>
    <row r="304" spans="1:39" ht="138.75" customHeight="1">
      <c r="A304" s="198"/>
      <c r="B304" s="198"/>
      <c r="C304" s="198"/>
      <c r="D304" s="186"/>
      <c r="E304" s="198"/>
      <c r="F304" s="198"/>
      <c r="G304" s="199"/>
      <c r="H304" s="199"/>
      <c r="I304" s="199"/>
      <c r="J304" s="199"/>
      <c r="K304" s="199"/>
      <c r="L304" s="188"/>
      <c r="M304" s="205" t="s">
        <v>789</v>
      </c>
      <c r="N304" s="191">
        <f>N302/N303</f>
        <v>81.25</v>
      </c>
      <c r="O304" s="191">
        <f>O302/O303</f>
        <v>81.25</v>
      </c>
      <c r="P304" s="191">
        <f>P302/P303</f>
        <v>81.25</v>
      </c>
      <c r="Q304" s="191">
        <f>Q302/Q303</f>
        <v>81.25</v>
      </c>
      <c r="R304" s="209"/>
      <c r="S304" s="198"/>
      <c r="T304" s="198"/>
      <c r="U304" s="198"/>
      <c r="V304" s="186"/>
      <c r="W304" s="198"/>
      <c r="X304" s="198"/>
      <c r="Y304" s="199"/>
      <c r="Z304" s="199"/>
      <c r="AA304" s="199"/>
      <c r="AB304" s="199"/>
      <c r="AC304" s="199"/>
      <c r="AD304" s="199"/>
      <c r="AE304" s="188"/>
      <c r="AF304" s="205" t="s">
        <v>789</v>
      </c>
      <c r="AG304" s="191">
        <f>AG302/AG303</f>
        <v>81.25</v>
      </c>
      <c r="AH304" s="191">
        <f>AH302/AH303</f>
        <v>81.25</v>
      </c>
      <c r="AI304" s="191">
        <f>AI302/AI303</f>
        <v>81.25</v>
      </c>
      <c r="AJ304" s="191">
        <f>AJ302/AJ303</f>
        <v>81.25</v>
      </c>
      <c r="AK304" s="191">
        <v>81.25</v>
      </c>
      <c r="AL304" s="209"/>
      <c r="AM304" s="206"/>
    </row>
    <row r="305" spans="1:39" ht="102.75" customHeight="1">
      <c r="A305" s="198"/>
      <c r="B305" s="198"/>
      <c r="C305" s="198"/>
      <c r="D305" s="186"/>
      <c r="E305" s="198"/>
      <c r="F305" s="198"/>
      <c r="G305" s="199"/>
      <c r="H305" s="199"/>
      <c r="I305" s="199"/>
      <c r="J305" s="199"/>
      <c r="K305" s="199"/>
      <c r="L305" s="188"/>
      <c r="M305" s="205" t="s">
        <v>654</v>
      </c>
      <c r="N305" s="192">
        <v>100</v>
      </c>
      <c r="O305" s="192">
        <v>100</v>
      </c>
      <c r="P305" s="192">
        <v>100</v>
      </c>
      <c r="Q305" s="192">
        <v>100</v>
      </c>
      <c r="R305" s="209"/>
      <c r="S305" s="198"/>
      <c r="T305" s="198"/>
      <c r="U305" s="198"/>
      <c r="V305" s="186"/>
      <c r="W305" s="198"/>
      <c r="X305" s="198"/>
      <c r="Y305" s="199"/>
      <c r="Z305" s="199"/>
      <c r="AA305" s="199"/>
      <c r="AB305" s="199"/>
      <c r="AC305" s="199"/>
      <c r="AD305" s="199"/>
      <c r="AE305" s="188"/>
      <c r="AF305" s="205" t="s">
        <v>654</v>
      </c>
      <c r="AG305" s="192">
        <v>100</v>
      </c>
      <c r="AH305" s="192">
        <v>100</v>
      </c>
      <c r="AI305" s="192">
        <v>100</v>
      </c>
      <c r="AJ305" s="192">
        <v>100</v>
      </c>
      <c r="AK305" s="192">
        <v>100</v>
      </c>
      <c r="AL305" s="209"/>
      <c r="AM305" s="206"/>
    </row>
    <row r="306" spans="1:39" ht="39" customHeight="1">
      <c r="A306" s="198"/>
      <c r="B306" s="198"/>
      <c r="C306" s="198" t="s">
        <v>366</v>
      </c>
      <c r="D306" s="186" t="s">
        <v>80</v>
      </c>
      <c r="E306" s="198" t="s">
        <v>153</v>
      </c>
      <c r="F306" s="198" t="s">
        <v>20</v>
      </c>
      <c r="G306" s="199">
        <f>SUM(H306:K306)</f>
        <v>140</v>
      </c>
      <c r="H306" s="199">
        <v>35</v>
      </c>
      <c r="I306" s="199">
        <v>35</v>
      </c>
      <c r="J306" s="199">
        <v>35</v>
      </c>
      <c r="K306" s="199">
        <v>35</v>
      </c>
      <c r="L306" s="188" t="s">
        <v>494</v>
      </c>
      <c r="M306" s="205" t="s">
        <v>701</v>
      </c>
      <c r="N306" s="191">
        <f>H306</f>
        <v>35</v>
      </c>
      <c r="O306" s="191">
        <f>I306</f>
        <v>35</v>
      </c>
      <c r="P306" s="191">
        <f>J306</f>
        <v>35</v>
      </c>
      <c r="Q306" s="191">
        <f>K306</f>
        <v>35</v>
      </c>
      <c r="R306" s="209">
        <v>3</v>
      </c>
      <c r="S306" s="198"/>
      <c r="T306" s="198"/>
      <c r="U306" s="198" t="s">
        <v>366</v>
      </c>
      <c r="V306" s="186" t="s">
        <v>540</v>
      </c>
      <c r="W306" s="198" t="s">
        <v>153</v>
      </c>
      <c r="X306" s="198" t="s">
        <v>20</v>
      </c>
      <c r="Y306" s="199">
        <f>SUM(Z306:AD306)</f>
        <v>175</v>
      </c>
      <c r="Z306" s="199">
        <v>35</v>
      </c>
      <c r="AA306" s="199">
        <v>35</v>
      </c>
      <c r="AB306" s="199">
        <v>35</v>
      </c>
      <c r="AC306" s="199">
        <v>35</v>
      </c>
      <c r="AD306" s="199">
        <v>35</v>
      </c>
      <c r="AE306" s="188" t="s">
        <v>633</v>
      </c>
      <c r="AF306" s="205" t="s">
        <v>660</v>
      </c>
      <c r="AG306" s="191">
        <f>Z306</f>
        <v>35</v>
      </c>
      <c r="AH306" s="191">
        <f>AA306</f>
        <v>35</v>
      </c>
      <c r="AI306" s="191">
        <f>AB306</f>
        <v>35</v>
      </c>
      <c r="AJ306" s="191">
        <f>AC306</f>
        <v>35</v>
      </c>
      <c r="AK306" s="191">
        <v>35</v>
      </c>
      <c r="AL306" s="209">
        <v>3</v>
      </c>
      <c r="AM306" s="206" t="s">
        <v>367</v>
      </c>
    </row>
    <row r="307" spans="1:39" ht="31.5">
      <c r="A307" s="198"/>
      <c r="B307" s="198"/>
      <c r="C307" s="198"/>
      <c r="D307" s="186"/>
      <c r="E307" s="198"/>
      <c r="F307" s="198"/>
      <c r="G307" s="199"/>
      <c r="H307" s="199"/>
      <c r="I307" s="199"/>
      <c r="J307" s="199"/>
      <c r="K307" s="199"/>
      <c r="L307" s="188"/>
      <c r="M307" s="205" t="s">
        <v>790</v>
      </c>
      <c r="N307" s="197">
        <v>10</v>
      </c>
      <c r="O307" s="197">
        <v>10</v>
      </c>
      <c r="P307" s="197">
        <v>10</v>
      </c>
      <c r="Q307" s="197">
        <v>10</v>
      </c>
      <c r="R307" s="209"/>
      <c r="S307" s="198"/>
      <c r="T307" s="198"/>
      <c r="U307" s="198"/>
      <c r="V307" s="186"/>
      <c r="W307" s="198"/>
      <c r="X307" s="198"/>
      <c r="Y307" s="199"/>
      <c r="Z307" s="199"/>
      <c r="AA307" s="199"/>
      <c r="AB307" s="199"/>
      <c r="AC307" s="199"/>
      <c r="AD307" s="199"/>
      <c r="AE307" s="188"/>
      <c r="AF307" s="205" t="s">
        <v>790</v>
      </c>
      <c r="AG307" s="197">
        <v>10</v>
      </c>
      <c r="AH307" s="197">
        <v>10</v>
      </c>
      <c r="AI307" s="197">
        <v>10</v>
      </c>
      <c r="AJ307" s="197">
        <v>10</v>
      </c>
      <c r="AK307" s="197">
        <v>10</v>
      </c>
      <c r="AL307" s="209"/>
      <c r="AM307" s="206"/>
    </row>
    <row r="308" spans="1:39" ht="67.5" customHeight="1">
      <c r="A308" s="198"/>
      <c r="B308" s="198"/>
      <c r="C308" s="198"/>
      <c r="D308" s="186"/>
      <c r="E308" s="198"/>
      <c r="F308" s="198"/>
      <c r="G308" s="199"/>
      <c r="H308" s="199"/>
      <c r="I308" s="199"/>
      <c r="J308" s="199"/>
      <c r="K308" s="199"/>
      <c r="L308" s="188"/>
      <c r="M308" s="205" t="s">
        <v>791</v>
      </c>
      <c r="N308" s="191">
        <f>N306/N307</f>
        <v>3.5</v>
      </c>
      <c r="O308" s="191">
        <f>O306/O307</f>
        <v>3.5</v>
      </c>
      <c r="P308" s="191">
        <f>P306/P307</f>
        <v>3.5</v>
      </c>
      <c r="Q308" s="191">
        <f>Q306/Q307</f>
        <v>3.5</v>
      </c>
      <c r="R308" s="209"/>
      <c r="S308" s="198"/>
      <c r="T308" s="198"/>
      <c r="U308" s="198"/>
      <c r="V308" s="186"/>
      <c r="W308" s="198"/>
      <c r="X308" s="198"/>
      <c r="Y308" s="199"/>
      <c r="Z308" s="199"/>
      <c r="AA308" s="199"/>
      <c r="AB308" s="199"/>
      <c r="AC308" s="199"/>
      <c r="AD308" s="199"/>
      <c r="AE308" s="188"/>
      <c r="AF308" s="205" t="s">
        <v>791</v>
      </c>
      <c r="AG308" s="191">
        <f>AG306/AG307</f>
        <v>3.5</v>
      </c>
      <c r="AH308" s="191">
        <f>AH306/AH307</f>
        <v>3.5</v>
      </c>
      <c r="AI308" s="191">
        <f>AI306/AI307</f>
        <v>3.5</v>
      </c>
      <c r="AJ308" s="191">
        <f>AJ306/AJ307</f>
        <v>3.5</v>
      </c>
      <c r="AK308" s="191">
        <v>3.5</v>
      </c>
      <c r="AL308" s="209"/>
      <c r="AM308" s="206"/>
    </row>
    <row r="309" spans="1:39" ht="73.5" customHeight="1">
      <c r="A309" s="198"/>
      <c r="B309" s="198"/>
      <c r="C309" s="198"/>
      <c r="D309" s="186"/>
      <c r="E309" s="198"/>
      <c r="F309" s="198"/>
      <c r="G309" s="199"/>
      <c r="H309" s="199"/>
      <c r="I309" s="199"/>
      <c r="J309" s="199"/>
      <c r="K309" s="199"/>
      <c r="L309" s="188"/>
      <c r="M309" s="205" t="s">
        <v>735</v>
      </c>
      <c r="N309" s="192">
        <v>100</v>
      </c>
      <c r="O309" s="192">
        <v>100</v>
      </c>
      <c r="P309" s="192">
        <v>100</v>
      </c>
      <c r="Q309" s="192">
        <v>100</v>
      </c>
      <c r="R309" s="209"/>
      <c r="S309" s="198"/>
      <c r="T309" s="198"/>
      <c r="U309" s="198"/>
      <c r="V309" s="186"/>
      <c r="W309" s="198"/>
      <c r="X309" s="198"/>
      <c r="Y309" s="199"/>
      <c r="Z309" s="199"/>
      <c r="AA309" s="199"/>
      <c r="AB309" s="199"/>
      <c r="AC309" s="199"/>
      <c r="AD309" s="199"/>
      <c r="AE309" s="188"/>
      <c r="AF309" s="205" t="s">
        <v>735</v>
      </c>
      <c r="AG309" s="192">
        <v>100</v>
      </c>
      <c r="AH309" s="192">
        <v>100</v>
      </c>
      <c r="AI309" s="192">
        <v>100</v>
      </c>
      <c r="AJ309" s="192">
        <v>100</v>
      </c>
      <c r="AK309" s="192">
        <v>100</v>
      </c>
      <c r="AL309" s="209"/>
      <c r="AM309" s="206"/>
    </row>
    <row r="310" spans="1:39" ht="78" customHeight="1">
      <c r="A310" s="189"/>
      <c r="B310" s="189"/>
      <c r="C310" s="187" t="s">
        <v>368</v>
      </c>
      <c r="D310" s="186" t="s">
        <v>369</v>
      </c>
      <c r="E310" s="186" t="s">
        <v>137</v>
      </c>
      <c r="F310" s="186" t="s">
        <v>20</v>
      </c>
      <c r="G310" s="199">
        <f>SUM(H310:K310)</f>
        <v>1430</v>
      </c>
      <c r="H310" s="199">
        <v>980</v>
      </c>
      <c r="I310" s="199">
        <v>450</v>
      </c>
      <c r="J310" s="199"/>
      <c r="K310" s="199"/>
      <c r="L310" s="188" t="s">
        <v>538</v>
      </c>
      <c r="M310" s="205" t="s">
        <v>659</v>
      </c>
      <c r="N310" s="191">
        <f>H310</f>
        <v>980</v>
      </c>
      <c r="O310" s="191">
        <f>I310</f>
        <v>450</v>
      </c>
      <c r="P310" s="193"/>
      <c r="Q310" s="193"/>
      <c r="R310" s="193"/>
      <c r="S310" s="189"/>
      <c r="T310" s="189"/>
      <c r="U310" s="187" t="s">
        <v>571</v>
      </c>
      <c r="V310" s="186" t="s">
        <v>369</v>
      </c>
      <c r="W310" s="186" t="s">
        <v>137</v>
      </c>
      <c r="X310" s="186" t="s">
        <v>20</v>
      </c>
      <c r="Y310" s="199">
        <f>SUM(Z310:AC310)</f>
        <v>1430</v>
      </c>
      <c r="Z310" s="199">
        <v>980</v>
      </c>
      <c r="AA310" s="199">
        <v>450</v>
      </c>
      <c r="AB310" s="199"/>
      <c r="AC310" s="199"/>
      <c r="AD310" s="199"/>
      <c r="AE310" s="188" t="s">
        <v>538</v>
      </c>
      <c r="AF310" s="205" t="s">
        <v>660</v>
      </c>
      <c r="AG310" s="191">
        <f>Z310</f>
        <v>980</v>
      </c>
      <c r="AH310" s="191">
        <f>AA310</f>
        <v>450</v>
      </c>
      <c r="AI310" s="193"/>
      <c r="AJ310" s="193"/>
      <c r="AK310" s="195"/>
      <c r="AL310" s="193"/>
      <c r="AM310" s="189"/>
    </row>
    <row r="311" spans="1:39" ht="59.25" customHeight="1">
      <c r="A311" s="189"/>
      <c r="B311" s="189"/>
      <c r="C311" s="187"/>
      <c r="D311" s="186"/>
      <c r="E311" s="186"/>
      <c r="F311" s="186"/>
      <c r="G311" s="199"/>
      <c r="H311" s="199"/>
      <c r="I311" s="199"/>
      <c r="J311" s="199"/>
      <c r="K311" s="199"/>
      <c r="L311" s="188"/>
      <c r="M311" s="190" t="s">
        <v>792</v>
      </c>
      <c r="N311" s="197">
        <v>9</v>
      </c>
      <c r="O311" s="197">
        <v>5</v>
      </c>
      <c r="P311" s="193"/>
      <c r="Q311" s="193"/>
      <c r="R311" s="193"/>
      <c r="S311" s="189"/>
      <c r="T311" s="189"/>
      <c r="U311" s="187"/>
      <c r="V311" s="186"/>
      <c r="W311" s="186"/>
      <c r="X311" s="186"/>
      <c r="Y311" s="199"/>
      <c r="Z311" s="199"/>
      <c r="AA311" s="199"/>
      <c r="AB311" s="199"/>
      <c r="AC311" s="199"/>
      <c r="AD311" s="199"/>
      <c r="AE311" s="188"/>
      <c r="AF311" s="190" t="s">
        <v>793</v>
      </c>
      <c r="AG311" s="197">
        <v>9</v>
      </c>
      <c r="AH311" s="197">
        <v>5</v>
      </c>
      <c r="AI311" s="193"/>
      <c r="AJ311" s="193"/>
      <c r="AK311" s="195"/>
      <c r="AL311" s="193"/>
      <c r="AM311" s="207"/>
    </row>
    <row r="312" spans="1:39" ht="84.75" customHeight="1">
      <c r="A312" s="189"/>
      <c r="B312" s="189"/>
      <c r="C312" s="187"/>
      <c r="D312" s="186"/>
      <c r="E312" s="186"/>
      <c r="F312" s="186"/>
      <c r="G312" s="199"/>
      <c r="H312" s="199"/>
      <c r="I312" s="199"/>
      <c r="J312" s="199"/>
      <c r="K312" s="199"/>
      <c r="L312" s="188"/>
      <c r="M312" s="190" t="s">
        <v>794</v>
      </c>
      <c r="N312" s="191">
        <f>N310/N311</f>
        <v>108.88888888888889</v>
      </c>
      <c r="O312" s="191">
        <f>O310/O311</f>
        <v>90</v>
      </c>
      <c r="P312" s="193"/>
      <c r="Q312" s="193"/>
      <c r="R312" s="193"/>
      <c r="S312" s="189"/>
      <c r="T312" s="189"/>
      <c r="U312" s="187"/>
      <c r="V312" s="186"/>
      <c r="W312" s="186"/>
      <c r="X312" s="186"/>
      <c r="Y312" s="199"/>
      <c r="Z312" s="199"/>
      <c r="AA312" s="199"/>
      <c r="AB312" s="199"/>
      <c r="AC312" s="199"/>
      <c r="AD312" s="199"/>
      <c r="AE312" s="188"/>
      <c r="AF312" s="190" t="s">
        <v>794</v>
      </c>
      <c r="AG312" s="191">
        <f>AG310/AG311</f>
        <v>108.88888888888889</v>
      </c>
      <c r="AH312" s="191">
        <f>AH310/AH311</f>
        <v>90</v>
      </c>
      <c r="AI312" s="193"/>
      <c r="AJ312" s="193"/>
      <c r="AK312" s="195"/>
      <c r="AL312" s="193"/>
      <c r="AM312" s="207"/>
    </row>
    <row r="313" spans="1:39" ht="112.5" customHeight="1">
      <c r="A313" s="189"/>
      <c r="B313" s="189"/>
      <c r="C313" s="187"/>
      <c r="D313" s="186"/>
      <c r="E313" s="186"/>
      <c r="F313" s="186"/>
      <c r="G313" s="199"/>
      <c r="H313" s="199"/>
      <c r="I313" s="199"/>
      <c r="J313" s="199"/>
      <c r="K313" s="199"/>
      <c r="L313" s="188"/>
      <c r="M313" s="190" t="s">
        <v>705</v>
      </c>
      <c r="N313" s="192">
        <v>100</v>
      </c>
      <c r="O313" s="192">
        <v>100</v>
      </c>
      <c r="P313" s="193"/>
      <c r="Q313" s="193"/>
      <c r="R313" s="193"/>
      <c r="S313" s="189"/>
      <c r="T313" s="189"/>
      <c r="U313" s="187"/>
      <c r="V313" s="186"/>
      <c r="W313" s="186"/>
      <c r="X313" s="186"/>
      <c r="Y313" s="199"/>
      <c r="Z313" s="199"/>
      <c r="AA313" s="199"/>
      <c r="AB313" s="199"/>
      <c r="AC313" s="199"/>
      <c r="AD313" s="199"/>
      <c r="AE313" s="188"/>
      <c r="AF313" s="190" t="s">
        <v>705</v>
      </c>
      <c r="AG313" s="192">
        <v>100</v>
      </c>
      <c r="AH313" s="192">
        <v>100</v>
      </c>
      <c r="AI313" s="193"/>
      <c r="AJ313" s="193"/>
      <c r="AK313" s="195"/>
      <c r="AL313" s="193"/>
      <c r="AM313" s="207"/>
    </row>
    <row r="314" spans="1:39" s="273" customFormat="1" ht="108.75" customHeight="1">
      <c r="A314" s="269"/>
      <c r="B314" s="269"/>
      <c r="C314" s="269"/>
      <c r="D314" s="270"/>
      <c r="E314" s="269"/>
      <c r="F314" s="269"/>
      <c r="G314" s="271">
        <f>SUM(G10:G313)+0.1</f>
        <v>6903834.399999999</v>
      </c>
      <c r="H314" s="271">
        <f>SUM(H10:H313)+0.1</f>
        <v>1527357.1000000003</v>
      </c>
      <c r="I314" s="271">
        <f>SUM(I10:I313)</f>
        <v>1787773.8999999997</v>
      </c>
      <c r="J314" s="271">
        <f>SUM(J10:J313)</f>
        <v>1431714.7000000002</v>
      </c>
      <c r="K314" s="271">
        <f>SUM(K10:K313)</f>
        <v>2156988.7</v>
      </c>
      <c r="L314" s="272" t="s">
        <v>545</v>
      </c>
      <c r="M314" s="269"/>
      <c r="N314" s="270"/>
      <c r="O314" s="270"/>
      <c r="P314" s="270"/>
      <c r="Q314" s="270"/>
      <c r="R314" s="270"/>
      <c r="S314" s="269"/>
      <c r="T314" s="269"/>
      <c r="U314" s="269"/>
      <c r="V314" s="270"/>
      <c r="W314" s="269"/>
      <c r="X314" s="269"/>
      <c r="Y314" s="271">
        <f>SUM(Y10:Y313)+0.1</f>
        <v>9278704.299999999</v>
      </c>
      <c r="Z314" s="271">
        <f>SUM(Z10:Z313)+0.1</f>
        <v>1527357.1000000003</v>
      </c>
      <c r="AA314" s="271">
        <f>SUM(AA10:AA313)</f>
        <v>1787773.8999999997</v>
      </c>
      <c r="AB314" s="271">
        <f>SUM(AB10:AB313)</f>
        <v>1431714.7000000002</v>
      </c>
      <c r="AC314" s="271">
        <f>SUM(AC10:AC313)</f>
        <v>2156988.7</v>
      </c>
      <c r="AD314" s="271">
        <v>2374869.9</v>
      </c>
      <c r="AE314" s="272" t="s">
        <v>550</v>
      </c>
      <c r="AF314" s="269"/>
      <c r="AG314" s="270"/>
      <c r="AH314" s="270"/>
      <c r="AI314" s="270"/>
      <c r="AJ314" s="270"/>
      <c r="AK314" s="269"/>
      <c r="AL314" s="270"/>
      <c r="AM314" s="269"/>
    </row>
    <row r="315" spans="22:38" ht="15.75">
      <c r="V315" s="164"/>
      <c r="Y315" s="164"/>
      <c r="Z315" s="164"/>
      <c r="AA315" s="164"/>
      <c r="AB315" s="164"/>
      <c r="AC315" s="164"/>
      <c r="AD315" s="164"/>
      <c r="AE315" s="164"/>
      <c r="AF315" s="274"/>
      <c r="AG315" s="164"/>
      <c r="AH315" s="164"/>
      <c r="AI315" s="164"/>
      <c r="AJ315" s="164"/>
      <c r="AL315" s="164"/>
    </row>
    <row r="316" spans="22:38" ht="15.75">
      <c r="V316" s="164"/>
      <c r="Y316" s="164"/>
      <c r="Z316" s="164"/>
      <c r="AA316" s="164"/>
      <c r="AB316" s="164"/>
      <c r="AC316" s="164"/>
      <c r="AD316" s="164"/>
      <c r="AE316" s="164"/>
      <c r="AF316" s="274"/>
      <c r="AG316" s="164"/>
      <c r="AH316" s="164"/>
      <c r="AI316" s="164"/>
      <c r="AJ316" s="164"/>
      <c r="AL316" s="164"/>
    </row>
    <row r="317" spans="8:38" ht="15.75">
      <c r="H317" s="275"/>
      <c r="I317" s="275"/>
      <c r="J317" s="275"/>
      <c r="K317" s="275"/>
      <c r="N317" s="275"/>
      <c r="O317" s="275"/>
      <c r="V317" s="164"/>
      <c r="Y317" s="164"/>
      <c r="Z317" s="275"/>
      <c r="AA317" s="275"/>
      <c r="AB317" s="275"/>
      <c r="AC317" s="275"/>
      <c r="AD317" s="275"/>
      <c r="AE317" s="164"/>
      <c r="AF317" s="274"/>
      <c r="AG317" s="275"/>
      <c r="AH317" s="275"/>
      <c r="AI317" s="164"/>
      <c r="AJ317" s="164"/>
      <c r="AL317" s="164"/>
    </row>
    <row r="318" spans="8:38" ht="39" customHeight="1">
      <c r="H318" s="275"/>
      <c r="N318" s="275"/>
      <c r="O318" s="275"/>
      <c r="P318" s="275"/>
      <c r="Q318" s="275"/>
      <c r="V318" s="164"/>
      <c r="Y318" s="164"/>
      <c r="Z318" s="275"/>
      <c r="AA318" s="164"/>
      <c r="AB318" s="164"/>
      <c r="AC318" s="164"/>
      <c r="AD318" s="164"/>
      <c r="AE318" s="164"/>
      <c r="AF318" s="274"/>
      <c r="AG318" s="275"/>
      <c r="AH318" s="275"/>
      <c r="AI318" s="275"/>
      <c r="AJ318" s="275"/>
      <c r="AK318" s="275"/>
      <c r="AL318" s="164"/>
    </row>
  </sheetData>
  <sheetProtection/>
  <mergeCells count="1744">
    <mergeCell ref="V234:V237"/>
    <mergeCell ref="W234:W237"/>
    <mergeCell ref="X234:X237"/>
    <mergeCell ref="Y234:Y237"/>
    <mergeCell ref="Z234:Z237"/>
    <mergeCell ref="AA234:AA237"/>
    <mergeCell ref="AE234:AE237"/>
    <mergeCell ref="AM234:AM236"/>
    <mergeCell ref="C234:C237"/>
    <mergeCell ref="D234:D237"/>
    <mergeCell ref="E234:E237"/>
    <mergeCell ref="F234:F237"/>
    <mergeCell ref="G234:G237"/>
    <mergeCell ref="H234:H237"/>
    <mergeCell ref="I234:I237"/>
    <mergeCell ref="AB234:AB237"/>
    <mergeCell ref="I34:I38"/>
    <mergeCell ref="B234:B237"/>
    <mergeCell ref="A234:A237"/>
    <mergeCell ref="T234:T237"/>
    <mergeCell ref="S234:S237"/>
    <mergeCell ref="AC234:AC237"/>
    <mergeCell ref="J234:J237"/>
    <mergeCell ref="K234:K237"/>
    <mergeCell ref="L234:L237"/>
    <mergeCell ref="U234:U237"/>
    <mergeCell ref="B10:B14"/>
    <mergeCell ref="C10:C14"/>
    <mergeCell ref="D10:D14"/>
    <mergeCell ref="E10:E14"/>
    <mergeCell ref="U10:U14"/>
    <mergeCell ref="AM23:AM26"/>
    <mergeCell ref="AM17:AM20"/>
    <mergeCell ref="G17:G20"/>
    <mergeCell ref="H17:H20"/>
    <mergeCell ref="I17:I20"/>
    <mergeCell ref="A86:A93"/>
    <mergeCell ref="L10:L14"/>
    <mergeCell ref="AM10:AM14"/>
    <mergeCell ref="F10:F14"/>
    <mergeCell ref="G10:G14"/>
    <mergeCell ref="H10:H14"/>
    <mergeCell ref="I10:I14"/>
    <mergeCell ref="J10:J14"/>
    <mergeCell ref="K10:K14"/>
    <mergeCell ref="A10:A14"/>
    <mergeCell ref="L17:L20"/>
    <mergeCell ref="E17:E20"/>
    <mergeCell ref="F17:F20"/>
    <mergeCell ref="B50:B54"/>
    <mergeCell ref="A50:A54"/>
    <mergeCell ref="T50:T54"/>
    <mergeCell ref="S50:S54"/>
    <mergeCell ref="J17:J20"/>
    <mergeCell ref="A17:A20"/>
    <mergeCell ref="B17:B20"/>
    <mergeCell ref="J23:J27"/>
    <mergeCell ref="A23:A27"/>
    <mergeCell ref="B23:B27"/>
    <mergeCell ref="C23:C27"/>
    <mergeCell ref="D23:D27"/>
    <mergeCell ref="K17:K20"/>
    <mergeCell ref="C17:C20"/>
    <mergeCell ref="D17:D20"/>
    <mergeCell ref="A6:A7"/>
    <mergeCell ref="AD6:AD7"/>
    <mergeCell ref="AD10:AD14"/>
    <mergeCell ref="K23:K27"/>
    <mergeCell ref="L23:L27"/>
    <mergeCell ref="E23:E27"/>
    <mergeCell ref="F23:F27"/>
    <mergeCell ref="G23:G27"/>
    <mergeCell ref="H23:H27"/>
    <mergeCell ref="I23:I27"/>
    <mergeCell ref="B6:B7"/>
    <mergeCell ref="C6:C7"/>
    <mergeCell ref="D6:D7"/>
    <mergeCell ref="E6:E7"/>
    <mergeCell ref="F6:F7"/>
    <mergeCell ref="G6:G7"/>
    <mergeCell ref="R6:R7"/>
    <mergeCell ref="H6:H7"/>
    <mergeCell ref="I6:I7"/>
    <mergeCell ref="J6:J7"/>
    <mergeCell ref="K6:K7"/>
    <mergeCell ref="L6:L7"/>
    <mergeCell ref="M6:Q6"/>
    <mergeCell ref="B30:B33"/>
    <mergeCell ref="C30:C33"/>
    <mergeCell ref="D30:D33"/>
    <mergeCell ref="E30:E33"/>
    <mergeCell ref="F30:F33"/>
    <mergeCell ref="AD30:AD33"/>
    <mergeCell ref="AB30:AB33"/>
    <mergeCell ref="AC30:AC33"/>
    <mergeCell ref="S30:S33"/>
    <mergeCell ref="T30:T33"/>
    <mergeCell ref="A34:A38"/>
    <mergeCell ref="B34:B38"/>
    <mergeCell ref="AM30:AM33"/>
    <mergeCell ref="G30:G33"/>
    <mergeCell ref="H30:H33"/>
    <mergeCell ref="I30:I33"/>
    <mergeCell ref="J30:J33"/>
    <mergeCell ref="K30:K33"/>
    <mergeCell ref="L30:L33"/>
    <mergeCell ref="A30:A33"/>
    <mergeCell ref="C34:C38"/>
    <mergeCell ref="D34:D38"/>
    <mergeCell ref="E34:E38"/>
    <mergeCell ref="F34:F38"/>
    <mergeCell ref="G34:G38"/>
    <mergeCell ref="H34:H38"/>
    <mergeCell ref="T40:T43"/>
    <mergeCell ref="U40:U43"/>
    <mergeCell ref="J34:J38"/>
    <mergeCell ref="K34:K38"/>
    <mergeCell ref="L34:L38"/>
    <mergeCell ref="AM34:AM38"/>
    <mergeCell ref="AD34:AD38"/>
    <mergeCell ref="S34:S38"/>
    <mergeCell ref="T34:T38"/>
    <mergeCell ref="R40:R43"/>
    <mergeCell ref="E40:E43"/>
    <mergeCell ref="AD40:AD43"/>
    <mergeCell ref="AD45:AD49"/>
    <mergeCell ref="AE40:AE43"/>
    <mergeCell ref="AL40:AL43"/>
    <mergeCell ref="X40:X43"/>
    <mergeCell ref="Y40:Y43"/>
    <mergeCell ref="Z40:Z43"/>
    <mergeCell ref="AA40:AA43"/>
    <mergeCell ref="AB40:AB43"/>
    <mergeCell ref="AM40:AM43"/>
    <mergeCell ref="F40:F43"/>
    <mergeCell ref="G40:G43"/>
    <mergeCell ref="H40:H43"/>
    <mergeCell ref="I40:I43"/>
    <mergeCell ref="J40:J43"/>
    <mergeCell ref="K40:K43"/>
    <mergeCell ref="AC40:AC43"/>
    <mergeCell ref="S40:S43"/>
    <mergeCell ref="V40:V43"/>
    <mergeCell ref="A45:A49"/>
    <mergeCell ref="B45:B49"/>
    <mergeCell ref="C45:C49"/>
    <mergeCell ref="D45:D49"/>
    <mergeCell ref="E45:E49"/>
    <mergeCell ref="L40:L43"/>
    <mergeCell ref="A40:A43"/>
    <mergeCell ref="B40:B43"/>
    <mergeCell ref="C40:C43"/>
    <mergeCell ref="D40:D43"/>
    <mergeCell ref="S45:S49"/>
    <mergeCell ref="T45:T49"/>
    <mergeCell ref="U45:U49"/>
    <mergeCell ref="V45:V49"/>
    <mergeCell ref="W45:W49"/>
    <mergeCell ref="X45:X49"/>
    <mergeCell ref="C50:C54"/>
    <mergeCell ref="L45:L49"/>
    <mergeCell ref="R45:R49"/>
    <mergeCell ref="AM45:AM49"/>
    <mergeCell ref="F45:F49"/>
    <mergeCell ref="G45:G49"/>
    <mergeCell ref="H45:H49"/>
    <mergeCell ref="I45:I49"/>
    <mergeCell ref="J45:J49"/>
    <mergeCell ref="K45:K49"/>
    <mergeCell ref="J50:J54"/>
    <mergeCell ref="K50:K54"/>
    <mergeCell ref="L50:L54"/>
    <mergeCell ref="AM50:AM54"/>
    <mergeCell ref="D50:D54"/>
    <mergeCell ref="E50:E54"/>
    <mergeCell ref="F50:F54"/>
    <mergeCell ref="G50:G54"/>
    <mergeCell ref="H50:H54"/>
    <mergeCell ref="I50:I54"/>
    <mergeCell ref="E57:E61"/>
    <mergeCell ref="AD57:AD61"/>
    <mergeCell ref="AD64:AD67"/>
    <mergeCell ref="AA64:AA67"/>
    <mergeCell ref="AB64:AB67"/>
    <mergeCell ref="AC64:AC67"/>
    <mergeCell ref="K64:K67"/>
    <mergeCell ref="L64:L67"/>
    <mergeCell ref="AM57:AM61"/>
    <mergeCell ref="F57:F61"/>
    <mergeCell ref="G57:G61"/>
    <mergeCell ref="H57:H61"/>
    <mergeCell ref="I57:I61"/>
    <mergeCell ref="J57:J61"/>
    <mergeCell ref="K57:K61"/>
    <mergeCell ref="AB57:AB61"/>
    <mergeCell ref="AC57:AC61"/>
    <mergeCell ref="AE57:AE61"/>
    <mergeCell ref="A64:A67"/>
    <mergeCell ref="B64:B67"/>
    <mergeCell ref="C64:C67"/>
    <mergeCell ref="D64:D67"/>
    <mergeCell ref="L57:L61"/>
    <mergeCell ref="R57:R61"/>
    <mergeCell ref="A57:A61"/>
    <mergeCell ref="B57:B61"/>
    <mergeCell ref="C57:C61"/>
    <mergeCell ref="D57:D61"/>
    <mergeCell ref="AM64:AM67"/>
    <mergeCell ref="E64:E67"/>
    <mergeCell ref="F64:F67"/>
    <mergeCell ref="G64:G67"/>
    <mergeCell ref="H64:H67"/>
    <mergeCell ref="I64:I67"/>
    <mergeCell ref="J64:J67"/>
    <mergeCell ref="L70:L74"/>
    <mergeCell ref="R70:R74"/>
    <mergeCell ref="AM70:AM74"/>
    <mergeCell ref="E70:E74"/>
    <mergeCell ref="F70:F74"/>
    <mergeCell ref="G70:G74"/>
    <mergeCell ref="H70:H74"/>
    <mergeCell ref="I70:I74"/>
    <mergeCell ref="J70:J74"/>
    <mergeCell ref="AD70:AD74"/>
    <mergeCell ref="A77:A80"/>
    <mergeCell ref="B77:B80"/>
    <mergeCell ref="C77:C80"/>
    <mergeCell ref="D77:D80"/>
    <mergeCell ref="E77:E80"/>
    <mergeCell ref="K70:K74"/>
    <mergeCell ref="A70:A74"/>
    <mergeCell ref="B70:B74"/>
    <mergeCell ref="C70:C74"/>
    <mergeCell ref="D70:D74"/>
    <mergeCell ref="L77:L80"/>
    <mergeCell ref="R77:R80"/>
    <mergeCell ref="AM77:AM80"/>
    <mergeCell ref="F77:F80"/>
    <mergeCell ref="G77:G80"/>
    <mergeCell ref="H77:H80"/>
    <mergeCell ref="I77:I80"/>
    <mergeCell ref="J77:J80"/>
    <mergeCell ref="K77:K80"/>
    <mergeCell ref="AD77:AD80"/>
    <mergeCell ref="B81:B84"/>
    <mergeCell ref="C81:C84"/>
    <mergeCell ref="D81:D84"/>
    <mergeCell ref="E81:E84"/>
    <mergeCell ref="F81:F84"/>
    <mergeCell ref="G81:G84"/>
    <mergeCell ref="F86:F89"/>
    <mergeCell ref="G86:G89"/>
    <mergeCell ref="AM81:AM84"/>
    <mergeCell ref="H81:H84"/>
    <mergeCell ref="I81:I84"/>
    <mergeCell ref="J81:J84"/>
    <mergeCell ref="K81:K84"/>
    <mergeCell ref="L81:L84"/>
    <mergeCell ref="R81:R84"/>
    <mergeCell ref="AB86:AB89"/>
    <mergeCell ref="H86:H89"/>
    <mergeCell ref="I86:I89"/>
    <mergeCell ref="J86:J89"/>
    <mergeCell ref="K86:K89"/>
    <mergeCell ref="L86:L89"/>
    <mergeCell ref="AM86:AM89"/>
    <mergeCell ref="AC86:AC89"/>
    <mergeCell ref="AE86:AE89"/>
    <mergeCell ref="Y86:Y89"/>
    <mergeCell ref="Z86:Z89"/>
    <mergeCell ref="AM90:AM93"/>
    <mergeCell ref="C90:C93"/>
    <mergeCell ref="D90:D93"/>
    <mergeCell ref="E90:E93"/>
    <mergeCell ref="F90:F93"/>
    <mergeCell ref="G90:G93"/>
    <mergeCell ref="S90:S93"/>
    <mergeCell ref="U90:U93"/>
    <mergeCell ref="V90:V93"/>
    <mergeCell ref="W90:W93"/>
    <mergeCell ref="A96:A100"/>
    <mergeCell ref="H90:H93"/>
    <mergeCell ref="I90:I93"/>
    <mergeCell ref="J90:J93"/>
    <mergeCell ref="K90:K93"/>
    <mergeCell ref="L90:L93"/>
    <mergeCell ref="B86:B93"/>
    <mergeCell ref="C86:C89"/>
    <mergeCell ref="D86:D89"/>
    <mergeCell ref="E86:E89"/>
    <mergeCell ref="K96:K100"/>
    <mergeCell ref="L96:L100"/>
    <mergeCell ref="R96:R100"/>
    <mergeCell ref="B96:B100"/>
    <mergeCell ref="C96:C100"/>
    <mergeCell ref="D96:D100"/>
    <mergeCell ref="E96:E100"/>
    <mergeCell ref="F96:F100"/>
    <mergeCell ref="G96:G100"/>
    <mergeCell ref="A81:A84"/>
    <mergeCell ref="AD81:AD84"/>
    <mergeCell ref="AD86:AD89"/>
    <mergeCell ref="AD90:AD93"/>
    <mergeCell ref="AM96:AM100"/>
    <mergeCell ref="P100:P101"/>
    <mergeCell ref="Q100:Q101"/>
    <mergeCell ref="H96:H100"/>
    <mergeCell ref="I96:I100"/>
    <mergeCell ref="J96:J100"/>
    <mergeCell ref="A102:A105"/>
    <mergeCell ref="AD102:AD105"/>
    <mergeCell ref="AD106:AD109"/>
    <mergeCell ref="AE106:AE109"/>
    <mergeCell ref="X106:X109"/>
    <mergeCell ref="Y106:Y109"/>
    <mergeCell ref="Z106:Z109"/>
    <mergeCell ref="B102:B105"/>
    <mergeCell ref="C102:C105"/>
    <mergeCell ref="D102:D105"/>
    <mergeCell ref="E102:E105"/>
    <mergeCell ref="F102:F105"/>
    <mergeCell ref="G102:G105"/>
    <mergeCell ref="H102:H105"/>
    <mergeCell ref="I102:I105"/>
    <mergeCell ref="J102:J105"/>
    <mergeCell ref="K102:K105"/>
    <mergeCell ref="L102:L105"/>
    <mergeCell ref="AM102:AM105"/>
    <mergeCell ref="L106:L109"/>
    <mergeCell ref="A106:A109"/>
    <mergeCell ref="B106:B109"/>
    <mergeCell ref="C106:C109"/>
    <mergeCell ref="D106:D109"/>
    <mergeCell ref="E106:E109"/>
    <mergeCell ref="F106:F109"/>
    <mergeCell ref="S110:S113"/>
    <mergeCell ref="T110:T113"/>
    <mergeCell ref="U110:U113"/>
    <mergeCell ref="V110:V113"/>
    <mergeCell ref="AM106:AM109"/>
    <mergeCell ref="G106:G109"/>
    <mergeCell ref="H106:H109"/>
    <mergeCell ref="I106:I109"/>
    <mergeCell ref="J106:J109"/>
    <mergeCell ref="K106:K109"/>
    <mergeCell ref="K110:K113"/>
    <mergeCell ref="L110:L113"/>
    <mergeCell ref="AM110:AM113"/>
    <mergeCell ref="D110:D113"/>
    <mergeCell ref="E110:E113"/>
    <mergeCell ref="F110:F113"/>
    <mergeCell ref="G110:G113"/>
    <mergeCell ref="H110:H113"/>
    <mergeCell ref="I110:I113"/>
    <mergeCell ref="AD110:AD113"/>
    <mergeCell ref="A114:A117"/>
    <mergeCell ref="B114:B117"/>
    <mergeCell ref="C114:C117"/>
    <mergeCell ref="D114:D117"/>
    <mergeCell ref="J110:J113"/>
    <mergeCell ref="A110:A113"/>
    <mergeCell ref="B110:B113"/>
    <mergeCell ref="C110:C113"/>
    <mergeCell ref="K114:K117"/>
    <mergeCell ref="L114:L117"/>
    <mergeCell ref="AM114:AM117"/>
    <mergeCell ref="E114:E117"/>
    <mergeCell ref="F114:F117"/>
    <mergeCell ref="G114:G117"/>
    <mergeCell ref="H114:H117"/>
    <mergeCell ref="I114:I117"/>
    <mergeCell ref="J114:J117"/>
    <mergeCell ref="X114:X117"/>
    <mergeCell ref="D120:D124"/>
    <mergeCell ref="E120:E124"/>
    <mergeCell ref="F120:F124"/>
    <mergeCell ref="G120:G124"/>
    <mergeCell ref="A120:A124"/>
    <mergeCell ref="AD120:AD124"/>
    <mergeCell ref="AB120:AB124"/>
    <mergeCell ref="AC120:AC124"/>
    <mergeCell ref="S120:S124"/>
    <mergeCell ref="T120:T124"/>
    <mergeCell ref="A125:A128"/>
    <mergeCell ref="AM120:AM124"/>
    <mergeCell ref="H120:H124"/>
    <mergeCell ref="I120:I124"/>
    <mergeCell ref="J120:J124"/>
    <mergeCell ref="K120:K124"/>
    <mergeCell ref="L120:L124"/>
    <mergeCell ref="R120:R124"/>
    <mergeCell ref="B120:B124"/>
    <mergeCell ref="C120:C124"/>
    <mergeCell ref="R125:R128"/>
    <mergeCell ref="B125:B128"/>
    <mergeCell ref="C125:C128"/>
    <mergeCell ref="D125:D128"/>
    <mergeCell ref="E125:E128"/>
    <mergeCell ref="F125:F128"/>
    <mergeCell ref="G125:G128"/>
    <mergeCell ref="E140:E143"/>
    <mergeCell ref="F140:F143"/>
    <mergeCell ref="G140:G143"/>
    <mergeCell ref="A130:A167"/>
    <mergeCell ref="AM125:AM128"/>
    <mergeCell ref="H125:H128"/>
    <mergeCell ref="I125:I128"/>
    <mergeCell ref="J125:J128"/>
    <mergeCell ref="K125:K128"/>
    <mergeCell ref="L125:L128"/>
    <mergeCell ref="AD140:AD143"/>
    <mergeCell ref="AD144:AD147"/>
    <mergeCell ref="AD148:AD151"/>
    <mergeCell ref="AD152:AD155"/>
    <mergeCell ref="AD156:AD159"/>
    <mergeCell ref="AM140:AM143"/>
    <mergeCell ref="AL156:AL159"/>
    <mergeCell ref="B130:B167"/>
    <mergeCell ref="C130:C134"/>
    <mergeCell ref="D130:D134"/>
    <mergeCell ref="E130:E134"/>
    <mergeCell ref="F130:F134"/>
    <mergeCell ref="G130:G134"/>
    <mergeCell ref="C135:C139"/>
    <mergeCell ref="D135:D139"/>
    <mergeCell ref="E135:E139"/>
    <mergeCell ref="F135:F139"/>
    <mergeCell ref="AM130:AM134"/>
    <mergeCell ref="H130:H134"/>
    <mergeCell ref="I130:I134"/>
    <mergeCell ref="J130:J134"/>
    <mergeCell ref="K130:K134"/>
    <mergeCell ref="L130:L134"/>
    <mergeCell ref="R130:R134"/>
    <mergeCell ref="Z130:Z134"/>
    <mergeCell ref="AA130:AA134"/>
    <mergeCell ref="AB130:AB134"/>
    <mergeCell ref="D148:D151"/>
    <mergeCell ref="E148:E151"/>
    <mergeCell ref="AM144:AM147"/>
    <mergeCell ref="H144:H147"/>
    <mergeCell ref="I144:I147"/>
    <mergeCell ref="J144:J147"/>
    <mergeCell ref="K144:K147"/>
    <mergeCell ref="L144:L147"/>
    <mergeCell ref="R144:R147"/>
    <mergeCell ref="L148:L151"/>
    <mergeCell ref="R148:R151"/>
    <mergeCell ref="AM148:AM151"/>
    <mergeCell ref="F148:F151"/>
    <mergeCell ref="G148:G151"/>
    <mergeCell ref="H148:H151"/>
    <mergeCell ref="I148:I151"/>
    <mergeCell ref="J148:J151"/>
    <mergeCell ref="K148:K151"/>
    <mergeCell ref="X148:X151"/>
    <mergeCell ref="Y148:Y151"/>
    <mergeCell ref="C140:C143"/>
    <mergeCell ref="D140:D143"/>
    <mergeCell ref="R135:R139"/>
    <mergeCell ref="AM135:AM139"/>
    <mergeCell ref="G135:G139"/>
    <mergeCell ref="H135:H139"/>
    <mergeCell ref="I135:I139"/>
    <mergeCell ref="J135:J139"/>
    <mergeCell ref="K135:K139"/>
    <mergeCell ref="L135:L139"/>
    <mergeCell ref="AA144:AA147"/>
    <mergeCell ref="AB144:AB147"/>
    <mergeCell ref="AC144:AC147"/>
    <mergeCell ref="H140:H143"/>
    <mergeCell ref="I140:I143"/>
    <mergeCell ref="J140:J143"/>
    <mergeCell ref="K140:K143"/>
    <mergeCell ref="L140:L143"/>
    <mergeCell ref="R140:R143"/>
    <mergeCell ref="AA140:AA143"/>
    <mergeCell ref="J152:J155"/>
    <mergeCell ref="K152:K155"/>
    <mergeCell ref="L152:L155"/>
    <mergeCell ref="R152:R155"/>
    <mergeCell ref="AM152:AM155"/>
    <mergeCell ref="C152:C155"/>
    <mergeCell ref="D152:D155"/>
    <mergeCell ref="E152:E155"/>
    <mergeCell ref="F152:F155"/>
    <mergeCell ref="G152:G155"/>
    <mergeCell ref="J156:J159"/>
    <mergeCell ref="K156:K159"/>
    <mergeCell ref="L156:L159"/>
    <mergeCell ref="R156:R159"/>
    <mergeCell ref="AM156:AM159"/>
    <mergeCell ref="C156:C159"/>
    <mergeCell ref="D156:D159"/>
    <mergeCell ref="E156:E159"/>
    <mergeCell ref="F156:F159"/>
    <mergeCell ref="G156:G159"/>
    <mergeCell ref="C144:C147"/>
    <mergeCell ref="D144:D147"/>
    <mergeCell ref="E144:E147"/>
    <mergeCell ref="F144:F147"/>
    <mergeCell ref="G144:G147"/>
    <mergeCell ref="I156:I159"/>
    <mergeCell ref="H156:H159"/>
    <mergeCell ref="I152:I155"/>
    <mergeCell ref="H152:H155"/>
    <mergeCell ref="C148:C151"/>
    <mergeCell ref="W160:W163"/>
    <mergeCell ref="AE160:AE163"/>
    <mergeCell ref="AL160:AL163"/>
    <mergeCell ref="U164:U167"/>
    <mergeCell ref="V164:V167"/>
    <mergeCell ref="W164:W167"/>
    <mergeCell ref="AD160:AD163"/>
    <mergeCell ref="AD164:AD167"/>
    <mergeCell ref="AC160:AC163"/>
    <mergeCell ref="X160:X163"/>
    <mergeCell ref="D160:D163"/>
    <mergeCell ref="E160:E163"/>
    <mergeCell ref="F160:F163"/>
    <mergeCell ref="G160:G163"/>
    <mergeCell ref="U160:U163"/>
    <mergeCell ref="V160:V163"/>
    <mergeCell ref="S130:S167"/>
    <mergeCell ref="T130:T167"/>
    <mergeCell ref="U130:U134"/>
    <mergeCell ref="V130:V134"/>
    <mergeCell ref="C164:C167"/>
    <mergeCell ref="D164:D167"/>
    <mergeCell ref="AM160:AM163"/>
    <mergeCell ref="H160:H163"/>
    <mergeCell ref="I160:I163"/>
    <mergeCell ref="J160:J163"/>
    <mergeCell ref="K160:K163"/>
    <mergeCell ref="L160:L163"/>
    <mergeCell ref="R160:R163"/>
    <mergeCell ref="C160:C163"/>
    <mergeCell ref="E164:E167"/>
    <mergeCell ref="F164:F167"/>
    <mergeCell ref="G164:G167"/>
    <mergeCell ref="H164:H167"/>
    <mergeCell ref="I164:I167"/>
    <mergeCell ref="J164:J167"/>
    <mergeCell ref="AC168:AC171"/>
    <mergeCell ref="K164:K167"/>
    <mergeCell ref="L164:L167"/>
    <mergeCell ref="R164:R167"/>
    <mergeCell ref="AM164:AM167"/>
    <mergeCell ref="AL164:AL167"/>
    <mergeCell ref="S168:S171"/>
    <mergeCell ref="T168:T171"/>
    <mergeCell ref="U168:U171"/>
    <mergeCell ref="V168:V171"/>
    <mergeCell ref="A168:A171"/>
    <mergeCell ref="B168:B171"/>
    <mergeCell ref="C168:C171"/>
    <mergeCell ref="D168:D171"/>
    <mergeCell ref="E168:E171"/>
    <mergeCell ref="F168:F171"/>
    <mergeCell ref="H172:H175"/>
    <mergeCell ref="A172:A175"/>
    <mergeCell ref="B172:B175"/>
    <mergeCell ref="AM168:AM171"/>
    <mergeCell ref="G168:G171"/>
    <mergeCell ref="H168:H171"/>
    <mergeCell ref="I168:I171"/>
    <mergeCell ref="J168:J171"/>
    <mergeCell ref="K168:K171"/>
    <mergeCell ref="L168:L171"/>
    <mergeCell ref="I172:I175"/>
    <mergeCell ref="J172:J175"/>
    <mergeCell ref="K172:K175"/>
    <mergeCell ref="L172:L175"/>
    <mergeCell ref="AM172:AM175"/>
    <mergeCell ref="C172:C175"/>
    <mergeCell ref="D172:D175"/>
    <mergeCell ref="E172:E175"/>
    <mergeCell ref="F172:F175"/>
    <mergeCell ref="G172:G175"/>
    <mergeCell ref="A176:A179"/>
    <mergeCell ref="B176:B179"/>
    <mergeCell ref="C176:C179"/>
    <mergeCell ref="D176:D179"/>
    <mergeCell ref="E176:E179"/>
    <mergeCell ref="AD176:AD179"/>
    <mergeCell ref="L176:L179"/>
    <mergeCell ref="R176:R179"/>
    <mergeCell ref="V176:V179"/>
    <mergeCell ref="W176:W179"/>
    <mergeCell ref="AM176:AM179"/>
    <mergeCell ref="F176:F179"/>
    <mergeCell ref="G176:G179"/>
    <mergeCell ref="H176:H179"/>
    <mergeCell ref="I176:I179"/>
    <mergeCell ref="J176:J179"/>
    <mergeCell ref="K176:K179"/>
    <mergeCell ref="S176:S179"/>
    <mergeCell ref="T176:T179"/>
    <mergeCell ref="U176:U179"/>
    <mergeCell ref="A180:A183"/>
    <mergeCell ref="B180:B183"/>
    <mergeCell ref="C180:C183"/>
    <mergeCell ref="D180:D183"/>
    <mergeCell ref="E180:E183"/>
    <mergeCell ref="F180:F183"/>
    <mergeCell ref="AM180:AM183"/>
    <mergeCell ref="G180:G183"/>
    <mergeCell ref="H180:H183"/>
    <mergeCell ref="I180:I183"/>
    <mergeCell ref="J180:J183"/>
    <mergeCell ref="K180:K183"/>
    <mergeCell ref="L180:L183"/>
    <mergeCell ref="AD180:AD183"/>
    <mergeCell ref="AA180:AA183"/>
    <mergeCell ref="AB180:AB183"/>
    <mergeCell ref="A184:A187"/>
    <mergeCell ref="B184:B187"/>
    <mergeCell ref="AD184:AD187"/>
    <mergeCell ref="AD188:AD191"/>
    <mergeCell ref="S188:S191"/>
    <mergeCell ref="T188:T191"/>
    <mergeCell ref="C184:C187"/>
    <mergeCell ref="D184:D187"/>
    <mergeCell ref="E184:E187"/>
    <mergeCell ref="F184:F187"/>
    <mergeCell ref="G184:G187"/>
    <mergeCell ref="H184:H187"/>
    <mergeCell ref="I184:I187"/>
    <mergeCell ref="J184:J187"/>
    <mergeCell ref="K184:K187"/>
    <mergeCell ref="L184:L187"/>
    <mergeCell ref="R184:R187"/>
    <mergeCell ref="AM184:AM187"/>
    <mergeCell ref="A188:A191"/>
    <mergeCell ref="B188:B191"/>
    <mergeCell ref="C188:C191"/>
    <mergeCell ref="D188:D191"/>
    <mergeCell ref="E188:E191"/>
    <mergeCell ref="F188:F191"/>
    <mergeCell ref="R188:R191"/>
    <mergeCell ref="AM188:AM191"/>
    <mergeCell ref="G188:G191"/>
    <mergeCell ref="H188:H191"/>
    <mergeCell ref="I188:I191"/>
    <mergeCell ref="J188:J191"/>
    <mergeCell ref="K188:K191"/>
    <mergeCell ref="L188:L191"/>
    <mergeCell ref="A192:A195"/>
    <mergeCell ref="AD192:AD195"/>
    <mergeCell ref="AD196:AD199"/>
    <mergeCell ref="AL192:AL195"/>
    <mergeCell ref="S196:S199"/>
    <mergeCell ref="T196:T199"/>
    <mergeCell ref="B192:B195"/>
    <mergeCell ref="C192:C195"/>
    <mergeCell ref="D192:D195"/>
    <mergeCell ref="E192:E195"/>
    <mergeCell ref="F192:F195"/>
    <mergeCell ref="G192:G195"/>
    <mergeCell ref="A196:A199"/>
    <mergeCell ref="B196:B199"/>
    <mergeCell ref="C196:C199"/>
    <mergeCell ref="AM192:AM195"/>
    <mergeCell ref="H192:H195"/>
    <mergeCell ref="I192:I195"/>
    <mergeCell ref="J192:J195"/>
    <mergeCell ref="K192:K195"/>
    <mergeCell ref="L192:L195"/>
    <mergeCell ref="R192:R195"/>
    <mergeCell ref="J196:J199"/>
    <mergeCell ref="K196:K199"/>
    <mergeCell ref="L196:L199"/>
    <mergeCell ref="AM196:AM199"/>
    <mergeCell ref="Y192:Y195"/>
    <mergeCell ref="Z192:Z195"/>
    <mergeCell ref="AA192:AA195"/>
    <mergeCell ref="AB192:AB195"/>
    <mergeCell ref="D196:D199"/>
    <mergeCell ref="E196:E199"/>
    <mergeCell ref="F196:F199"/>
    <mergeCell ref="G196:G199"/>
    <mergeCell ref="H196:H199"/>
    <mergeCell ref="I196:I199"/>
    <mergeCell ref="A200:A203"/>
    <mergeCell ref="B200:B203"/>
    <mergeCell ref="C200:C203"/>
    <mergeCell ref="D200:D203"/>
    <mergeCell ref="E200:E203"/>
    <mergeCell ref="AD200:AD203"/>
    <mergeCell ref="L200:L203"/>
    <mergeCell ref="R200:R203"/>
    <mergeCell ref="W200:W203"/>
    <mergeCell ref="X200:X203"/>
    <mergeCell ref="AM200:AM203"/>
    <mergeCell ref="F200:F203"/>
    <mergeCell ref="G200:G203"/>
    <mergeCell ref="H200:H203"/>
    <mergeCell ref="I200:I203"/>
    <mergeCell ref="J200:J203"/>
    <mergeCell ref="K200:K203"/>
    <mergeCell ref="AL200:AL203"/>
    <mergeCell ref="S200:S203"/>
    <mergeCell ref="T200:T203"/>
    <mergeCell ref="A204:A207"/>
    <mergeCell ref="B204:B207"/>
    <mergeCell ref="C204:C207"/>
    <mergeCell ref="D204:D207"/>
    <mergeCell ref="E204:E207"/>
    <mergeCell ref="F204:F207"/>
    <mergeCell ref="R204:R207"/>
    <mergeCell ref="AM204:AM207"/>
    <mergeCell ref="G204:G207"/>
    <mergeCell ref="H204:H207"/>
    <mergeCell ref="I204:I207"/>
    <mergeCell ref="J204:J207"/>
    <mergeCell ref="K204:K207"/>
    <mergeCell ref="L204:L207"/>
    <mergeCell ref="AD204:AD207"/>
    <mergeCell ref="S204:S207"/>
    <mergeCell ref="AD212:AD215"/>
    <mergeCell ref="Y212:Y215"/>
    <mergeCell ref="Z212:Z215"/>
    <mergeCell ref="AA212:AA215"/>
    <mergeCell ref="E212:E215"/>
    <mergeCell ref="L208:L211"/>
    <mergeCell ref="R208:R211"/>
    <mergeCell ref="I208:I211"/>
    <mergeCell ref="J208:J211"/>
    <mergeCell ref="K208:K211"/>
    <mergeCell ref="A208:A211"/>
    <mergeCell ref="B208:B211"/>
    <mergeCell ref="AD208:AD211"/>
    <mergeCell ref="J212:J215"/>
    <mergeCell ref="K212:K215"/>
    <mergeCell ref="AE212:AE215"/>
    <mergeCell ref="L212:L215"/>
    <mergeCell ref="A212:A215"/>
    <mergeCell ref="B212:B215"/>
    <mergeCell ref="C212:C215"/>
    <mergeCell ref="AM208:AM211"/>
    <mergeCell ref="C208:C211"/>
    <mergeCell ref="D208:D211"/>
    <mergeCell ref="E208:E211"/>
    <mergeCell ref="F208:F211"/>
    <mergeCell ref="G208:G211"/>
    <mergeCell ref="H208:H211"/>
    <mergeCell ref="AA208:AA211"/>
    <mergeCell ref="AL208:AL211"/>
    <mergeCell ref="AE208:AE211"/>
    <mergeCell ref="D212:D215"/>
    <mergeCell ref="AM212:AM215"/>
    <mergeCell ref="F212:F215"/>
    <mergeCell ref="G212:G215"/>
    <mergeCell ref="H212:H215"/>
    <mergeCell ref="I212:I215"/>
    <mergeCell ref="S212:S215"/>
    <mergeCell ref="T212:T215"/>
    <mergeCell ref="U212:U215"/>
    <mergeCell ref="V212:V215"/>
    <mergeCell ref="C216:C219"/>
    <mergeCell ref="D216:D219"/>
    <mergeCell ref="E216:E219"/>
    <mergeCell ref="F216:F219"/>
    <mergeCell ref="G216:G219"/>
    <mergeCell ref="A216:A219"/>
    <mergeCell ref="B220:B223"/>
    <mergeCell ref="C220:C223"/>
    <mergeCell ref="AM216:AM219"/>
    <mergeCell ref="H216:H219"/>
    <mergeCell ref="I216:I219"/>
    <mergeCell ref="J216:J219"/>
    <mergeCell ref="K216:K219"/>
    <mergeCell ref="L216:L219"/>
    <mergeCell ref="R216:R219"/>
    <mergeCell ref="B216:B219"/>
    <mergeCell ref="AM220:AM223"/>
    <mergeCell ref="D220:D223"/>
    <mergeCell ref="E220:E223"/>
    <mergeCell ref="F220:F223"/>
    <mergeCell ref="G220:G223"/>
    <mergeCell ref="H220:H223"/>
    <mergeCell ref="I220:I223"/>
    <mergeCell ref="J220:J223"/>
    <mergeCell ref="K220:K223"/>
    <mergeCell ref="AD220:AD223"/>
    <mergeCell ref="L220:L223"/>
    <mergeCell ref="R220:R223"/>
    <mergeCell ref="K224:K228"/>
    <mergeCell ref="L224:L228"/>
    <mergeCell ref="A224:A228"/>
    <mergeCell ref="B224:B228"/>
    <mergeCell ref="C224:C228"/>
    <mergeCell ref="D224:D228"/>
    <mergeCell ref="E224:E228"/>
    <mergeCell ref="A220:A223"/>
    <mergeCell ref="A229:A233"/>
    <mergeCell ref="B229:B233"/>
    <mergeCell ref="AM224:AM228"/>
    <mergeCell ref="F224:F228"/>
    <mergeCell ref="G224:G228"/>
    <mergeCell ref="H224:H228"/>
    <mergeCell ref="I224:I228"/>
    <mergeCell ref="J224:J228"/>
    <mergeCell ref="Y224:Y228"/>
    <mergeCell ref="S229:S233"/>
    <mergeCell ref="I229:I233"/>
    <mergeCell ref="J229:J233"/>
    <mergeCell ref="K229:K233"/>
    <mergeCell ref="L229:L233"/>
    <mergeCell ref="X229:X233"/>
    <mergeCell ref="H229:H233"/>
    <mergeCell ref="AM229:AM233"/>
    <mergeCell ref="C229:C233"/>
    <mergeCell ref="D229:D233"/>
    <mergeCell ref="E229:E233"/>
    <mergeCell ref="F229:F233"/>
    <mergeCell ref="G229:G233"/>
    <mergeCell ref="T229:T233"/>
    <mergeCell ref="U229:U233"/>
    <mergeCell ref="V229:V233"/>
    <mergeCell ref="W229:W233"/>
    <mergeCell ref="A238:A242"/>
    <mergeCell ref="B238:B242"/>
    <mergeCell ref="C238:C242"/>
    <mergeCell ref="D238:D242"/>
    <mergeCell ref="S238:S242"/>
    <mergeCell ref="T238:T242"/>
    <mergeCell ref="A243:A246"/>
    <mergeCell ref="K238:K242"/>
    <mergeCell ref="L238:L242"/>
    <mergeCell ref="AM238:AM242"/>
    <mergeCell ref="E238:E242"/>
    <mergeCell ref="F238:F242"/>
    <mergeCell ref="G238:G242"/>
    <mergeCell ref="H238:H242"/>
    <mergeCell ref="I238:I242"/>
    <mergeCell ref="J238:J242"/>
    <mergeCell ref="AM244:AM246"/>
    <mergeCell ref="B243:B246"/>
    <mergeCell ref="C243:C246"/>
    <mergeCell ref="D243:D246"/>
    <mergeCell ref="E243:E246"/>
    <mergeCell ref="F243:F246"/>
    <mergeCell ref="G243:G246"/>
    <mergeCell ref="AD243:AD246"/>
    <mergeCell ref="U243:U246"/>
    <mergeCell ref="V243:V246"/>
    <mergeCell ref="AD251:AD254"/>
    <mergeCell ref="S251:S254"/>
    <mergeCell ref="T251:T254"/>
    <mergeCell ref="AA247:AA250"/>
    <mergeCell ref="H243:H246"/>
    <mergeCell ref="I243:I246"/>
    <mergeCell ref="J243:J246"/>
    <mergeCell ref="K243:K246"/>
    <mergeCell ref="L243:L246"/>
    <mergeCell ref="S243:S246"/>
    <mergeCell ref="A247:A250"/>
    <mergeCell ref="B247:B250"/>
    <mergeCell ref="C247:C250"/>
    <mergeCell ref="D247:D250"/>
    <mergeCell ref="E247:E250"/>
    <mergeCell ref="F247:F250"/>
    <mergeCell ref="A251:A254"/>
    <mergeCell ref="B251:B254"/>
    <mergeCell ref="R247:R250"/>
    <mergeCell ref="AM247:AM250"/>
    <mergeCell ref="G247:G250"/>
    <mergeCell ref="H247:H250"/>
    <mergeCell ref="I247:I250"/>
    <mergeCell ref="J247:J250"/>
    <mergeCell ref="K247:K250"/>
    <mergeCell ref="L247:L250"/>
    <mergeCell ref="C251:C254"/>
    <mergeCell ref="D251:D254"/>
    <mergeCell ref="E251:E254"/>
    <mergeCell ref="F251:F254"/>
    <mergeCell ref="G251:G254"/>
    <mergeCell ref="H251:H254"/>
    <mergeCell ref="AL256:AL260"/>
    <mergeCell ref="I251:I254"/>
    <mergeCell ref="J251:J254"/>
    <mergeCell ref="K251:K254"/>
    <mergeCell ref="L251:L254"/>
    <mergeCell ref="AM251:AM254"/>
    <mergeCell ref="AE251:AE254"/>
    <mergeCell ref="W256:W260"/>
    <mergeCell ref="X256:X260"/>
    <mergeCell ref="Y256:Y260"/>
    <mergeCell ref="A256:A261"/>
    <mergeCell ref="B256:B261"/>
    <mergeCell ref="C256:C260"/>
    <mergeCell ref="D256:D260"/>
    <mergeCell ref="E256:E260"/>
    <mergeCell ref="AD256:AD260"/>
    <mergeCell ref="S256:S261"/>
    <mergeCell ref="T256:T261"/>
    <mergeCell ref="U256:U260"/>
    <mergeCell ref="V256:V260"/>
    <mergeCell ref="A262:A266"/>
    <mergeCell ref="L256:L260"/>
    <mergeCell ref="R256:R260"/>
    <mergeCell ref="AM256:AM260"/>
    <mergeCell ref="F256:F260"/>
    <mergeCell ref="G256:G260"/>
    <mergeCell ref="H256:H260"/>
    <mergeCell ref="I256:I260"/>
    <mergeCell ref="J256:J260"/>
    <mergeCell ref="K256:K260"/>
    <mergeCell ref="B262:B266"/>
    <mergeCell ref="C262:C266"/>
    <mergeCell ref="D262:D266"/>
    <mergeCell ref="E262:E266"/>
    <mergeCell ref="F262:F266"/>
    <mergeCell ref="G262:G266"/>
    <mergeCell ref="H262:H266"/>
    <mergeCell ref="I262:I266"/>
    <mergeCell ref="J262:J266"/>
    <mergeCell ref="K262:K266"/>
    <mergeCell ref="L262:L266"/>
    <mergeCell ref="AM262:AM266"/>
    <mergeCell ref="AD262:AD266"/>
    <mergeCell ref="S262:S266"/>
    <mergeCell ref="T262:T266"/>
    <mergeCell ref="U262:U266"/>
    <mergeCell ref="T267:T271"/>
    <mergeCell ref="U267:U271"/>
    <mergeCell ref="AD267:AD271"/>
    <mergeCell ref="AD272:AD275"/>
    <mergeCell ref="I272:I275"/>
    <mergeCell ref="J272:J275"/>
    <mergeCell ref="K272:K275"/>
    <mergeCell ref="L272:L275"/>
    <mergeCell ref="X272:X275"/>
    <mergeCell ref="Z272:Z275"/>
    <mergeCell ref="A267:A271"/>
    <mergeCell ref="B267:B271"/>
    <mergeCell ref="C267:C271"/>
    <mergeCell ref="D267:D271"/>
    <mergeCell ref="E267:E271"/>
    <mergeCell ref="S267:S271"/>
    <mergeCell ref="A272:A275"/>
    <mergeCell ref="B272:B275"/>
    <mergeCell ref="L267:L271"/>
    <mergeCell ref="AM267:AM271"/>
    <mergeCell ref="F267:F271"/>
    <mergeCell ref="G267:G271"/>
    <mergeCell ref="H267:H271"/>
    <mergeCell ref="I267:I271"/>
    <mergeCell ref="J267:J271"/>
    <mergeCell ref="K267:K271"/>
    <mergeCell ref="C272:C275"/>
    <mergeCell ref="D272:D275"/>
    <mergeCell ref="E272:E275"/>
    <mergeCell ref="F272:F275"/>
    <mergeCell ref="G272:G275"/>
    <mergeCell ref="H272:H275"/>
    <mergeCell ref="I276:I279"/>
    <mergeCell ref="J276:J279"/>
    <mergeCell ref="S276:S279"/>
    <mergeCell ref="T276:T279"/>
    <mergeCell ref="AD276:AD279"/>
    <mergeCell ref="AM272:AM275"/>
    <mergeCell ref="S272:S275"/>
    <mergeCell ref="T272:T275"/>
    <mergeCell ref="U272:U275"/>
    <mergeCell ref="K276:K279"/>
    <mergeCell ref="A276:A279"/>
    <mergeCell ref="B276:B279"/>
    <mergeCell ref="C276:C279"/>
    <mergeCell ref="D276:D279"/>
    <mergeCell ref="AM276:AM279"/>
    <mergeCell ref="E276:E279"/>
    <mergeCell ref="F276:F279"/>
    <mergeCell ref="G276:G279"/>
    <mergeCell ref="H276:H279"/>
    <mergeCell ref="Z276:Z279"/>
    <mergeCell ref="K280:K284"/>
    <mergeCell ref="AD280:AD284"/>
    <mergeCell ref="L280:L284"/>
    <mergeCell ref="A280:A284"/>
    <mergeCell ref="B280:B284"/>
    <mergeCell ref="C280:C284"/>
    <mergeCell ref="D280:D284"/>
    <mergeCell ref="E280:E284"/>
    <mergeCell ref="X280:X284"/>
    <mergeCell ref="Z280:Z284"/>
    <mergeCell ref="L290:L293"/>
    <mergeCell ref="R290:R293"/>
    <mergeCell ref="Z290:Z293"/>
    <mergeCell ref="AL290:AL293"/>
    <mergeCell ref="AM280:AM284"/>
    <mergeCell ref="F280:F284"/>
    <mergeCell ref="G280:G284"/>
    <mergeCell ref="H280:H284"/>
    <mergeCell ref="I280:I284"/>
    <mergeCell ref="J280:J284"/>
    <mergeCell ref="C286:C289"/>
    <mergeCell ref="D286:D289"/>
    <mergeCell ref="E286:E289"/>
    <mergeCell ref="D290:D293"/>
    <mergeCell ref="E290:E293"/>
    <mergeCell ref="K290:K293"/>
    <mergeCell ref="C290:C293"/>
    <mergeCell ref="L286:L289"/>
    <mergeCell ref="R286:R289"/>
    <mergeCell ref="AM286:AM289"/>
    <mergeCell ref="F286:F289"/>
    <mergeCell ref="G286:G289"/>
    <mergeCell ref="H286:H289"/>
    <mergeCell ref="I286:I289"/>
    <mergeCell ref="J286:J289"/>
    <mergeCell ref="K286:K289"/>
    <mergeCell ref="AM290:AM293"/>
    <mergeCell ref="AA290:AA293"/>
    <mergeCell ref="AB290:AB293"/>
    <mergeCell ref="AC290:AC293"/>
    <mergeCell ref="AE290:AE293"/>
    <mergeCell ref="F290:F293"/>
    <mergeCell ref="G290:G293"/>
    <mergeCell ref="H290:H293"/>
    <mergeCell ref="I290:I293"/>
    <mergeCell ref="J290:J293"/>
    <mergeCell ref="C294:C297"/>
    <mergeCell ref="D294:D297"/>
    <mergeCell ref="E294:E297"/>
    <mergeCell ref="AD294:AD297"/>
    <mergeCell ref="AD298:AD301"/>
    <mergeCell ref="R298:R301"/>
    <mergeCell ref="Z298:Z301"/>
    <mergeCell ref="AA298:AA301"/>
    <mergeCell ref="AB298:AB301"/>
    <mergeCell ref="AC298:AC301"/>
    <mergeCell ref="R294:R297"/>
    <mergeCell ref="AM294:AM297"/>
    <mergeCell ref="F294:F297"/>
    <mergeCell ref="G294:G297"/>
    <mergeCell ref="H294:H297"/>
    <mergeCell ref="I294:I297"/>
    <mergeCell ref="J294:J297"/>
    <mergeCell ref="K294:K297"/>
    <mergeCell ref="AA294:AA297"/>
    <mergeCell ref="AB294:AB297"/>
    <mergeCell ref="A286:A309"/>
    <mergeCell ref="B286:B309"/>
    <mergeCell ref="AD302:AD305"/>
    <mergeCell ref="AD306:AD309"/>
    <mergeCell ref="AM298:AM301"/>
    <mergeCell ref="D298:D301"/>
    <mergeCell ref="E298:E301"/>
    <mergeCell ref="F298:F301"/>
    <mergeCell ref="G298:G301"/>
    <mergeCell ref="H298:H301"/>
    <mergeCell ref="C302:C305"/>
    <mergeCell ref="D302:D305"/>
    <mergeCell ref="E302:E305"/>
    <mergeCell ref="F302:F305"/>
    <mergeCell ref="G302:G305"/>
    <mergeCell ref="U302:U305"/>
    <mergeCell ref="S286:S309"/>
    <mergeCell ref="T286:T309"/>
    <mergeCell ref="C298:C301"/>
    <mergeCell ref="L294:L297"/>
    <mergeCell ref="C306:C309"/>
    <mergeCell ref="D306:D309"/>
    <mergeCell ref="E306:E309"/>
    <mergeCell ref="AM302:AM305"/>
    <mergeCell ref="H302:H305"/>
    <mergeCell ref="I302:I305"/>
    <mergeCell ref="J302:J305"/>
    <mergeCell ref="K302:K305"/>
    <mergeCell ref="L302:L305"/>
    <mergeCell ref="R302:R305"/>
    <mergeCell ref="A310:A313"/>
    <mergeCell ref="L306:L309"/>
    <mergeCell ref="R306:R309"/>
    <mergeCell ref="AM306:AM309"/>
    <mergeCell ref="F306:F309"/>
    <mergeCell ref="G306:G309"/>
    <mergeCell ref="H306:H309"/>
    <mergeCell ref="I306:I309"/>
    <mergeCell ref="J306:J309"/>
    <mergeCell ref="K306:K309"/>
    <mergeCell ref="S6:S7"/>
    <mergeCell ref="T6:T7"/>
    <mergeCell ref="S10:S14"/>
    <mergeCell ref="T10:T14"/>
    <mergeCell ref="J298:J301"/>
    <mergeCell ref="K298:K301"/>
    <mergeCell ref="L298:L301"/>
    <mergeCell ref="L276:L279"/>
    <mergeCell ref="R276:R279"/>
    <mergeCell ref="R280:R284"/>
    <mergeCell ref="AE6:AE7"/>
    <mergeCell ref="AF6:AK6"/>
    <mergeCell ref="AL6:AL7"/>
    <mergeCell ref="U6:U7"/>
    <mergeCell ref="V6:V7"/>
    <mergeCell ref="W6:W7"/>
    <mergeCell ref="X6:X7"/>
    <mergeCell ref="Y6:Y7"/>
    <mergeCell ref="Z6:Z7"/>
    <mergeCell ref="AD310:AD313"/>
    <mergeCell ref="X310:X313"/>
    <mergeCell ref="Y310:Y313"/>
    <mergeCell ref="AA6:AA7"/>
    <mergeCell ref="AB6:AB7"/>
    <mergeCell ref="AC6:AC7"/>
    <mergeCell ref="AC294:AC297"/>
    <mergeCell ref="AD286:AD289"/>
    <mergeCell ref="AD290:AD293"/>
    <mergeCell ref="AD247:AD250"/>
    <mergeCell ref="W302:W305"/>
    <mergeCell ref="I298:I301"/>
    <mergeCell ref="R272:R275"/>
    <mergeCell ref="AM310:AM313"/>
    <mergeCell ref="B310:B313"/>
    <mergeCell ref="C310:C313"/>
    <mergeCell ref="D310:D313"/>
    <mergeCell ref="E310:E313"/>
    <mergeCell ref="F310:F313"/>
    <mergeCell ref="G310:G313"/>
    <mergeCell ref="H310:H313"/>
    <mergeCell ref="I310:I313"/>
    <mergeCell ref="J310:J313"/>
    <mergeCell ref="K310:K313"/>
    <mergeCell ref="L310:L313"/>
    <mergeCell ref="V302:V305"/>
    <mergeCell ref="AE10:AE14"/>
    <mergeCell ref="S17:S20"/>
    <mergeCell ref="T17:T20"/>
    <mergeCell ref="U17:U20"/>
    <mergeCell ref="V17:V20"/>
    <mergeCell ref="W17:W20"/>
    <mergeCell ref="X17:X20"/>
    <mergeCell ref="Y17:Y20"/>
    <mergeCell ref="V10:V14"/>
    <mergeCell ref="AA10:AA14"/>
    <mergeCell ref="AB10:AB14"/>
    <mergeCell ref="W10:W14"/>
    <mergeCell ref="X10:X14"/>
    <mergeCell ref="Y10:Y14"/>
    <mergeCell ref="Z10:Z14"/>
    <mergeCell ref="AC10:AC14"/>
    <mergeCell ref="S23:S27"/>
    <mergeCell ref="T23:T27"/>
    <mergeCell ref="U23:U27"/>
    <mergeCell ref="V23:V27"/>
    <mergeCell ref="W23:W27"/>
    <mergeCell ref="AA23:AA27"/>
    <mergeCell ref="Z17:Z20"/>
    <mergeCell ref="AA17:AA20"/>
    <mergeCell ref="AB17:AB20"/>
    <mergeCell ref="AC17:AC20"/>
    <mergeCell ref="AE17:AE20"/>
    <mergeCell ref="AE30:AE33"/>
    <mergeCell ref="AD17:AD20"/>
    <mergeCell ref="AD23:AD27"/>
    <mergeCell ref="AE23:AE27"/>
    <mergeCell ref="AB23:AB27"/>
    <mergeCell ref="U30:U33"/>
    <mergeCell ref="V30:V33"/>
    <mergeCell ref="W30:W33"/>
    <mergeCell ref="X30:X33"/>
    <mergeCell ref="U34:U38"/>
    <mergeCell ref="V34:V38"/>
    <mergeCell ref="W34:W38"/>
    <mergeCell ref="X34:X38"/>
    <mergeCell ref="Y30:Y33"/>
    <mergeCell ref="Z30:Z33"/>
    <mergeCell ref="AA30:AA33"/>
    <mergeCell ref="X23:X27"/>
    <mergeCell ref="Z34:Z38"/>
    <mergeCell ref="AA34:AA38"/>
    <mergeCell ref="Y34:Y38"/>
    <mergeCell ref="AE45:AE49"/>
    <mergeCell ref="AL45:AL49"/>
    <mergeCell ref="Y45:Y49"/>
    <mergeCell ref="Z45:Z49"/>
    <mergeCell ref="Y23:Y27"/>
    <mergeCell ref="Z23:Z27"/>
    <mergeCell ref="AB34:AB38"/>
    <mergeCell ref="AC34:AC38"/>
    <mergeCell ref="AE34:AE38"/>
    <mergeCell ref="AC23:AC27"/>
    <mergeCell ref="U50:U54"/>
    <mergeCell ref="V50:V54"/>
    <mergeCell ref="W50:W54"/>
    <mergeCell ref="X50:X54"/>
    <mergeCell ref="Y50:Y54"/>
    <mergeCell ref="AD50:AD54"/>
    <mergeCell ref="AE50:AE54"/>
    <mergeCell ref="S57:S61"/>
    <mergeCell ref="T57:T61"/>
    <mergeCell ref="U57:U61"/>
    <mergeCell ref="V57:V61"/>
    <mergeCell ref="W57:W61"/>
    <mergeCell ref="X57:X61"/>
    <mergeCell ref="Y57:Y61"/>
    <mergeCell ref="Z57:Z61"/>
    <mergeCell ref="AA57:AA61"/>
    <mergeCell ref="W40:W43"/>
    <mergeCell ref="Z50:Z54"/>
    <mergeCell ref="AA50:AA54"/>
    <mergeCell ref="AB50:AB54"/>
    <mergeCell ref="AC50:AC54"/>
    <mergeCell ref="AA45:AA49"/>
    <mergeCell ref="AB45:AB49"/>
    <mergeCell ref="AC45:AC49"/>
    <mergeCell ref="AL57:AL61"/>
    <mergeCell ref="S64:S67"/>
    <mergeCell ref="T64:T67"/>
    <mergeCell ref="U64:U67"/>
    <mergeCell ref="V64:V67"/>
    <mergeCell ref="W64:W67"/>
    <mergeCell ref="X64:X67"/>
    <mergeCell ref="Y64:Y67"/>
    <mergeCell ref="Z64:Z67"/>
    <mergeCell ref="AE64:AE67"/>
    <mergeCell ref="S70:S74"/>
    <mergeCell ref="T70:T74"/>
    <mergeCell ref="U70:U74"/>
    <mergeCell ref="V70:V74"/>
    <mergeCell ref="W70:W74"/>
    <mergeCell ref="X70:X74"/>
    <mergeCell ref="Y70:Y74"/>
    <mergeCell ref="Z70:Z74"/>
    <mergeCell ref="AA70:AA74"/>
    <mergeCell ref="AB70:AB74"/>
    <mergeCell ref="AC70:AC74"/>
    <mergeCell ref="AB77:AB80"/>
    <mergeCell ref="AC77:AC80"/>
    <mergeCell ref="Z77:Z80"/>
    <mergeCell ref="AA77:AA80"/>
    <mergeCell ref="AL70:AL74"/>
    <mergeCell ref="AL77:AL80"/>
    <mergeCell ref="AE70:AE74"/>
    <mergeCell ref="S77:S80"/>
    <mergeCell ref="T77:T80"/>
    <mergeCell ref="U77:U80"/>
    <mergeCell ref="V77:V80"/>
    <mergeCell ref="W77:W80"/>
    <mergeCell ref="X77:X80"/>
    <mergeCell ref="Y77:Y80"/>
    <mergeCell ref="AB81:AB84"/>
    <mergeCell ref="AC81:AC84"/>
    <mergeCell ref="AE81:AE84"/>
    <mergeCell ref="AE77:AE80"/>
    <mergeCell ref="S81:S84"/>
    <mergeCell ref="T81:T84"/>
    <mergeCell ref="U81:U84"/>
    <mergeCell ref="V81:V84"/>
    <mergeCell ref="W81:W84"/>
    <mergeCell ref="AA86:AA89"/>
    <mergeCell ref="Y81:Y84"/>
    <mergeCell ref="Z81:Z84"/>
    <mergeCell ref="AA81:AA84"/>
    <mergeCell ref="X86:X89"/>
    <mergeCell ref="X90:X93"/>
    <mergeCell ref="Y90:Y93"/>
    <mergeCell ref="Z90:Z93"/>
    <mergeCell ref="X81:X84"/>
    <mergeCell ref="AL81:AL84"/>
    <mergeCell ref="S86:S89"/>
    <mergeCell ref="T86:T93"/>
    <mergeCell ref="U86:U89"/>
    <mergeCell ref="V86:V89"/>
    <mergeCell ref="W86:W89"/>
    <mergeCell ref="AA90:AA93"/>
    <mergeCell ref="AB90:AB93"/>
    <mergeCell ref="AC90:AC93"/>
    <mergeCell ref="AE90:AE93"/>
    <mergeCell ref="S96:S100"/>
    <mergeCell ref="T96:T100"/>
    <mergeCell ref="U96:U100"/>
    <mergeCell ref="V96:V100"/>
    <mergeCell ref="W96:W100"/>
    <mergeCell ref="X96:X100"/>
    <mergeCell ref="T102:T105"/>
    <mergeCell ref="U102:U105"/>
    <mergeCell ref="V102:V105"/>
    <mergeCell ref="W102:W105"/>
    <mergeCell ref="X102:X105"/>
    <mergeCell ref="AB96:AB100"/>
    <mergeCell ref="Y96:Y100"/>
    <mergeCell ref="Z96:Z100"/>
    <mergeCell ref="AA96:AA100"/>
    <mergeCell ref="V106:V109"/>
    <mergeCell ref="W106:W109"/>
    <mergeCell ref="AA106:AA109"/>
    <mergeCell ref="AL96:AL100"/>
    <mergeCell ref="AI100:AI101"/>
    <mergeCell ref="AJ100:AJ101"/>
    <mergeCell ref="AE102:AE105"/>
    <mergeCell ref="AC96:AC100"/>
    <mergeCell ref="AE96:AE100"/>
    <mergeCell ref="AD96:AD100"/>
    <mergeCell ref="AB106:AB109"/>
    <mergeCell ref="AC106:AC109"/>
    <mergeCell ref="S102:S105"/>
    <mergeCell ref="Z102:Z105"/>
    <mergeCell ref="AA102:AA105"/>
    <mergeCell ref="AB102:AB105"/>
    <mergeCell ref="AC102:AC105"/>
    <mergeCell ref="S106:S109"/>
    <mergeCell ref="T106:T109"/>
    <mergeCell ref="U106:U109"/>
    <mergeCell ref="W110:W113"/>
    <mergeCell ref="X110:X113"/>
    <mergeCell ref="Y110:Y113"/>
    <mergeCell ref="Z110:Z113"/>
    <mergeCell ref="AA110:AA113"/>
    <mergeCell ref="Y102:Y105"/>
    <mergeCell ref="AE120:AE124"/>
    <mergeCell ref="AD114:AD117"/>
    <mergeCell ref="AB110:AB113"/>
    <mergeCell ref="AC110:AC113"/>
    <mergeCell ref="AE110:AE113"/>
    <mergeCell ref="S114:S117"/>
    <mergeCell ref="T114:T117"/>
    <mergeCell ref="U114:U117"/>
    <mergeCell ref="V114:V117"/>
    <mergeCell ref="W114:W117"/>
    <mergeCell ref="Y114:Y117"/>
    <mergeCell ref="Z114:Z117"/>
    <mergeCell ref="AA114:AA117"/>
    <mergeCell ref="AB114:AB117"/>
    <mergeCell ref="AC114:AC117"/>
    <mergeCell ref="AE114:AE117"/>
    <mergeCell ref="U120:U124"/>
    <mergeCell ref="V120:V124"/>
    <mergeCell ref="W120:W124"/>
    <mergeCell ref="X120:X124"/>
    <mergeCell ref="Y120:Y124"/>
    <mergeCell ref="Z120:Z124"/>
    <mergeCell ref="AA120:AA124"/>
    <mergeCell ref="AC130:AC134"/>
    <mergeCell ref="AA125:AA128"/>
    <mergeCell ref="AB125:AB128"/>
    <mergeCell ref="AC125:AC128"/>
    <mergeCell ref="AC135:AC139"/>
    <mergeCell ref="AE135:AE139"/>
    <mergeCell ref="AD135:AD139"/>
    <mergeCell ref="AD125:AD128"/>
    <mergeCell ref="AD130:AD134"/>
    <mergeCell ref="AL135:AL139"/>
    <mergeCell ref="AE130:AE134"/>
    <mergeCell ref="AL130:AL134"/>
    <mergeCell ref="U135:U139"/>
    <mergeCell ref="V135:V139"/>
    <mergeCell ref="W135:W139"/>
    <mergeCell ref="X130:X134"/>
    <mergeCell ref="Y130:Y134"/>
    <mergeCell ref="X135:X139"/>
    <mergeCell ref="Y135:Y139"/>
    <mergeCell ref="W130:W134"/>
    <mergeCell ref="AA152:AA155"/>
    <mergeCell ref="AL120:AL124"/>
    <mergeCell ref="S125:S128"/>
    <mergeCell ref="T125:T128"/>
    <mergeCell ref="U125:U128"/>
    <mergeCell ref="V125:V128"/>
    <mergeCell ref="W125:W128"/>
    <mergeCell ref="X125:X128"/>
    <mergeCell ref="Y125:Y128"/>
    <mergeCell ref="Z125:Z128"/>
    <mergeCell ref="Z135:Z139"/>
    <mergeCell ref="AA135:AA139"/>
    <mergeCell ref="AB135:AB139"/>
    <mergeCell ref="AL140:AL143"/>
    <mergeCell ref="U144:U147"/>
    <mergeCell ref="V144:V147"/>
    <mergeCell ref="W144:W147"/>
    <mergeCell ref="X144:X147"/>
    <mergeCell ref="Y144:Y147"/>
    <mergeCell ref="Z144:Z147"/>
    <mergeCell ref="X140:X143"/>
    <mergeCell ref="Y140:Y143"/>
    <mergeCell ref="Z140:Z143"/>
    <mergeCell ref="AL125:AL128"/>
    <mergeCell ref="AE144:AE147"/>
    <mergeCell ref="AL144:AL147"/>
    <mergeCell ref="AE125:AE128"/>
    <mergeCell ref="AB140:AB143"/>
    <mergeCell ref="AC140:AC143"/>
    <mergeCell ref="AE140:AE143"/>
    <mergeCell ref="U140:U143"/>
    <mergeCell ref="V140:V143"/>
    <mergeCell ref="U148:U151"/>
    <mergeCell ref="V148:V151"/>
    <mergeCell ref="W148:W151"/>
    <mergeCell ref="W140:W143"/>
    <mergeCell ref="Z148:Z151"/>
    <mergeCell ref="AA148:AA151"/>
    <mergeCell ref="AB148:AB151"/>
    <mergeCell ref="AC148:AC151"/>
    <mergeCell ref="AE148:AE151"/>
    <mergeCell ref="AL148:AL151"/>
    <mergeCell ref="U152:U155"/>
    <mergeCell ref="V152:V155"/>
    <mergeCell ref="W152:W155"/>
    <mergeCell ref="X152:X155"/>
    <mergeCell ref="Y152:Y155"/>
    <mergeCell ref="Z152:Z155"/>
    <mergeCell ref="AB152:AB155"/>
    <mergeCell ref="AC152:AC155"/>
    <mergeCell ref="AE152:AE155"/>
    <mergeCell ref="AL152:AL155"/>
    <mergeCell ref="U156:U159"/>
    <mergeCell ref="V156:V159"/>
    <mergeCell ref="W156:W159"/>
    <mergeCell ref="X156:X159"/>
    <mergeCell ref="Y156:Y159"/>
    <mergeCell ref="Z156:Z159"/>
    <mergeCell ref="AA156:AA159"/>
    <mergeCell ref="AB156:AB159"/>
    <mergeCell ref="AC156:AC159"/>
    <mergeCell ref="AE156:AE159"/>
    <mergeCell ref="X164:X167"/>
    <mergeCell ref="Y164:Y167"/>
    <mergeCell ref="Z164:Z167"/>
    <mergeCell ref="AA164:AA167"/>
    <mergeCell ref="AB164:AB167"/>
    <mergeCell ref="Y160:Y163"/>
    <mergeCell ref="Z160:Z163"/>
    <mergeCell ref="AA160:AA163"/>
    <mergeCell ref="AB160:AB163"/>
    <mergeCell ref="AL176:AL179"/>
    <mergeCell ref="S180:S183"/>
    <mergeCell ref="T180:T183"/>
    <mergeCell ref="U180:U183"/>
    <mergeCell ref="V180:V183"/>
    <mergeCell ref="W180:W183"/>
    <mergeCell ref="AC180:AC183"/>
    <mergeCell ref="AE180:AE183"/>
    <mergeCell ref="AB176:AB179"/>
    <mergeCell ref="AC176:AC179"/>
    <mergeCell ref="AE176:AE179"/>
    <mergeCell ref="AC164:AC167"/>
    <mergeCell ref="AE164:AE167"/>
    <mergeCell ref="AE172:AE175"/>
    <mergeCell ref="AD168:AD171"/>
    <mergeCell ref="AD172:AD175"/>
    <mergeCell ref="AB168:AB171"/>
    <mergeCell ref="W168:W171"/>
    <mergeCell ref="X168:X171"/>
    <mergeCell ref="Y168:Y171"/>
    <mergeCell ref="Z168:Z171"/>
    <mergeCell ref="AA168:AA171"/>
    <mergeCell ref="X180:X183"/>
    <mergeCell ref="Y172:Y175"/>
    <mergeCell ref="Z172:Z175"/>
    <mergeCell ref="AA172:AA175"/>
    <mergeCell ref="AL184:AL187"/>
    <mergeCell ref="AE168:AE171"/>
    <mergeCell ref="S172:S175"/>
    <mergeCell ref="T172:T175"/>
    <mergeCell ref="U172:U175"/>
    <mergeCell ref="V172:V175"/>
    <mergeCell ref="W172:W175"/>
    <mergeCell ref="Y180:Y183"/>
    <mergeCell ref="Z180:Z183"/>
    <mergeCell ref="X172:X175"/>
    <mergeCell ref="AB172:AB175"/>
    <mergeCell ref="AC172:AC175"/>
    <mergeCell ref="X176:X179"/>
    <mergeCell ref="Y176:Y179"/>
    <mergeCell ref="Z176:Z179"/>
    <mergeCell ref="AA176:AA179"/>
    <mergeCell ref="AE184:AE187"/>
    <mergeCell ref="S184:S187"/>
    <mergeCell ref="T184:T187"/>
    <mergeCell ref="U184:U187"/>
    <mergeCell ref="V184:V187"/>
    <mergeCell ref="W184:W187"/>
    <mergeCell ref="X184:X187"/>
    <mergeCell ref="AC184:AC187"/>
    <mergeCell ref="Y184:Y187"/>
    <mergeCell ref="Z184:Z187"/>
    <mergeCell ref="AA184:AA187"/>
    <mergeCell ref="AB184:AB187"/>
    <mergeCell ref="Z188:Z191"/>
    <mergeCell ref="AB188:AB191"/>
    <mergeCell ref="AC188:AC191"/>
    <mergeCell ref="AE188:AE191"/>
    <mergeCell ref="AL188:AL191"/>
    <mergeCell ref="U188:U191"/>
    <mergeCell ref="V188:V191"/>
    <mergeCell ref="W188:W191"/>
    <mergeCell ref="X188:X191"/>
    <mergeCell ref="Y188:Y191"/>
    <mergeCell ref="AA188:AA191"/>
    <mergeCell ref="AC192:AC195"/>
    <mergeCell ref="AE192:AE195"/>
    <mergeCell ref="Y200:Y203"/>
    <mergeCell ref="U196:U199"/>
    <mergeCell ref="V196:V199"/>
    <mergeCell ref="W196:W199"/>
    <mergeCell ref="X196:X199"/>
    <mergeCell ref="Y196:Y199"/>
    <mergeCell ref="U200:U203"/>
    <mergeCell ref="V200:V203"/>
    <mergeCell ref="AE200:AE203"/>
    <mergeCell ref="AB196:AB199"/>
    <mergeCell ref="AC196:AC199"/>
    <mergeCell ref="AE196:AE199"/>
    <mergeCell ref="Z196:Z199"/>
    <mergeCell ref="AA196:AA199"/>
    <mergeCell ref="T204:T207"/>
    <mergeCell ref="U204:U207"/>
    <mergeCell ref="V204:V207"/>
    <mergeCell ref="W204:W207"/>
    <mergeCell ref="X204:X207"/>
    <mergeCell ref="S192:S195"/>
    <mergeCell ref="T192:T195"/>
    <mergeCell ref="U192:U195"/>
    <mergeCell ref="V192:V195"/>
    <mergeCell ref="W192:W195"/>
    <mergeCell ref="AA204:AA207"/>
    <mergeCell ref="AB204:AB207"/>
    <mergeCell ref="AC204:AC207"/>
    <mergeCell ref="Z200:Z203"/>
    <mergeCell ref="AA200:AA203"/>
    <mergeCell ref="AB200:AB203"/>
    <mergeCell ref="AC200:AC203"/>
    <mergeCell ref="X208:X211"/>
    <mergeCell ref="Y208:Y211"/>
    <mergeCell ref="Z208:Z211"/>
    <mergeCell ref="X192:X195"/>
    <mergeCell ref="Y204:Y207"/>
    <mergeCell ref="Z204:Z207"/>
    <mergeCell ref="AC212:AC215"/>
    <mergeCell ref="AB208:AB211"/>
    <mergeCell ref="AC208:AC211"/>
    <mergeCell ref="AE204:AE207"/>
    <mergeCell ref="AL204:AL207"/>
    <mergeCell ref="S208:S211"/>
    <mergeCell ref="T208:T211"/>
    <mergeCell ref="U208:U211"/>
    <mergeCell ref="V208:V211"/>
    <mergeCell ref="W208:W211"/>
    <mergeCell ref="Y216:Y219"/>
    <mergeCell ref="Z216:Z219"/>
    <mergeCell ref="AA216:AA219"/>
    <mergeCell ref="W212:W215"/>
    <mergeCell ref="X212:X215"/>
    <mergeCell ref="AB212:AB215"/>
    <mergeCell ref="S216:S219"/>
    <mergeCell ref="T216:T219"/>
    <mergeCell ref="U216:U219"/>
    <mergeCell ref="V216:V219"/>
    <mergeCell ref="W216:W219"/>
    <mergeCell ref="X216:X219"/>
    <mergeCell ref="AB216:AB219"/>
    <mergeCell ref="AC216:AC219"/>
    <mergeCell ref="AE216:AE219"/>
    <mergeCell ref="AD216:AD219"/>
    <mergeCell ref="AL216:AL219"/>
    <mergeCell ref="S220:S223"/>
    <mergeCell ref="T220:T223"/>
    <mergeCell ref="U220:U223"/>
    <mergeCell ref="V220:V223"/>
    <mergeCell ref="W220:W223"/>
    <mergeCell ref="AL220:AL223"/>
    <mergeCell ref="S224:S228"/>
    <mergeCell ref="T224:T228"/>
    <mergeCell ref="U224:U228"/>
    <mergeCell ref="V224:V228"/>
    <mergeCell ref="W224:W228"/>
    <mergeCell ref="AD224:AD228"/>
    <mergeCell ref="AA224:AA228"/>
    <mergeCell ref="AB224:AB228"/>
    <mergeCell ref="AB238:AB242"/>
    <mergeCell ref="AC238:AC242"/>
    <mergeCell ref="AC229:AC233"/>
    <mergeCell ref="X220:X223"/>
    <mergeCell ref="Y220:Y223"/>
    <mergeCell ref="Z220:Z223"/>
    <mergeCell ref="AA220:AA223"/>
    <mergeCell ref="T243:T246"/>
    <mergeCell ref="AE220:AE223"/>
    <mergeCell ref="AA243:AA246"/>
    <mergeCell ref="AB220:AB223"/>
    <mergeCell ref="AC220:AC223"/>
    <mergeCell ref="AD234:AD237"/>
    <mergeCell ref="AC224:AC228"/>
    <mergeCell ref="AE224:AE228"/>
    <mergeCell ref="X224:X228"/>
    <mergeCell ref="Z224:Z228"/>
    <mergeCell ref="S247:S250"/>
    <mergeCell ref="T247:T250"/>
    <mergeCell ref="U247:U250"/>
    <mergeCell ref="V247:V250"/>
    <mergeCell ref="W247:W250"/>
    <mergeCell ref="X247:X250"/>
    <mergeCell ref="AE229:AE233"/>
    <mergeCell ref="AD229:AD233"/>
    <mergeCell ref="Y229:Y233"/>
    <mergeCell ref="Z229:Z233"/>
    <mergeCell ref="AA229:AA233"/>
    <mergeCell ref="AB229:AB233"/>
    <mergeCell ref="AL247:AL250"/>
    <mergeCell ref="AB243:AB246"/>
    <mergeCell ref="AC243:AC246"/>
    <mergeCell ref="AE243:AE246"/>
    <mergeCell ref="AA238:AA242"/>
    <mergeCell ref="Y238:Y242"/>
    <mergeCell ref="Z238:Z242"/>
    <mergeCell ref="AE238:AE242"/>
    <mergeCell ref="AD238:AD242"/>
    <mergeCell ref="AA256:AA260"/>
    <mergeCell ref="U251:U254"/>
    <mergeCell ref="V251:V254"/>
    <mergeCell ref="W251:W254"/>
    <mergeCell ref="X251:X254"/>
    <mergeCell ref="Y251:Y254"/>
    <mergeCell ref="Z251:Z254"/>
    <mergeCell ref="AB256:AB260"/>
    <mergeCell ref="AC256:AC260"/>
    <mergeCell ref="AB251:AB254"/>
    <mergeCell ref="AC251:AC254"/>
    <mergeCell ref="Y243:Y246"/>
    <mergeCell ref="Z243:Z246"/>
    <mergeCell ref="AA251:AA254"/>
    <mergeCell ref="Y247:Y250"/>
    <mergeCell ref="Z247:Z250"/>
    <mergeCell ref="Z256:Z260"/>
    <mergeCell ref="W243:W246"/>
    <mergeCell ref="X243:X246"/>
    <mergeCell ref="U238:U242"/>
    <mergeCell ref="V238:V242"/>
    <mergeCell ref="W238:W242"/>
    <mergeCell ref="X238:X242"/>
    <mergeCell ref="V262:V266"/>
    <mergeCell ref="W262:W266"/>
    <mergeCell ref="X262:X266"/>
    <mergeCell ref="AA267:AA271"/>
    <mergeCell ref="Y262:Y266"/>
    <mergeCell ref="Z262:Z266"/>
    <mergeCell ref="AA262:AA266"/>
    <mergeCell ref="AB262:AB266"/>
    <mergeCell ref="AC262:AC266"/>
    <mergeCell ref="Y272:Y275"/>
    <mergeCell ref="V267:V271"/>
    <mergeCell ref="W267:W271"/>
    <mergeCell ref="X267:X271"/>
    <mergeCell ref="Y267:Y271"/>
    <mergeCell ref="Z267:Z271"/>
    <mergeCell ref="V272:V275"/>
    <mergeCell ref="W272:W275"/>
    <mergeCell ref="AE280:AE284"/>
    <mergeCell ref="AL280:AL284"/>
    <mergeCell ref="AB247:AB250"/>
    <mergeCell ref="AC247:AC250"/>
    <mergeCell ref="AE247:AE250"/>
    <mergeCell ref="AB267:AB271"/>
    <mergeCell ref="AC267:AC271"/>
    <mergeCell ref="AE267:AE271"/>
    <mergeCell ref="AE262:AE266"/>
    <mergeCell ref="AE256:AE260"/>
    <mergeCell ref="AA272:AA275"/>
    <mergeCell ref="AB272:AB275"/>
    <mergeCell ref="AC272:AC275"/>
    <mergeCell ref="AE272:AE275"/>
    <mergeCell ref="AL272:AL275"/>
    <mergeCell ref="U276:U279"/>
    <mergeCell ref="V276:V279"/>
    <mergeCell ref="W276:W279"/>
    <mergeCell ref="X276:X279"/>
    <mergeCell ref="Y276:Y279"/>
    <mergeCell ref="AA276:AA279"/>
    <mergeCell ref="AB276:AB279"/>
    <mergeCell ref="AC276:AC279"/>
    <mergeCell ref="AE276:AE279"/>
    <mergeCell ref="AL276:AL279"/>
    <mergeCell ref="S280:S284"/>
    <mergeCell ref="T280:T284"/>
    <mergeCell ref="U280:U284"/>
    <mergeCell ref="V280:V284"/>
    <mergeCell ref="W280:W284"/>
    <mergeCell ref="AA280:AA284"/>
    <mergeCell ref="AB280:AB284"/>
    <mergeCell ref="AC280:AC284"/>
    <mergeCell ref="U286:U289"/>
    <mergeCell ref="V286:V289"/>
    <mergeCell ref="W286:W289"/>
    <mergeCell ref="X286:X289"/>
    <mergeCell ref="Y286:Y289"/>
    <mergeCell ref="U290:U293"/>
    <mergeCell ref="V290:V293"/>
    <mergeCell ref="W290:W293"/>
    <mergeCell ref="X290:X293"/>
    <mergeCell ref="Y290:Y293"/>
    <mergeCell ref="Y280:Y284"/>
    <mergeCell ref="AL302:AL305"/>
    <mergeCell ref="Y302:Y305"/>
    <mergeCell ref="X302:X305"/>
    <mergeCell ref="AA286:AA289"/>
    <mergeCell ref="AB286:AB289"/>
    <mergeCell ref="AC286:AC289"/>
    <mergeCell ref="AE286:AE289"/>
    <mergeCell ref="Z286:Z289"/>
    <mergeCell ref="AE298:AE301"/>
    <mergeCell ref="AL298:AL301"/>
    <mergeCell ref="W306:W309"/>
    <mergeCell ref="X306:X309"/>
    <mergeCell ref="Y306:Y309"/>
    <mergeCell ref="Z306:Z309"/>
    <mergeCell ref="AL286:AL289"/>
    <mergeCell ref="Z302:Z305"/>
    <mergeCell ref="AA302:AA305"/>
    <mergeCell ref="AB302:AB305"/>
    <mergeCell ref="AC302:AC305"/>
    <mergeCell ref="AE302:AE305"/>
    <mergeCell ref="Y294:Y297"/>
    <mergeCell ref="Z294:Z297"/>
    <mergeCell ref="AL306:AL309"/>
    <mergeCell ref="S310:S313"/>
    <mergeCell ref="T310:T313"/>
    <mergeCell ref="U310:U313"/>
    <mergeCell ref="V310:V313"/>
    <mergeCell ref="W310:W313"/>
    <mergeCell ref="U306:U309"/>
    <mergeCell ref="V306:V309"/>
    <mergeCell ref="AE310:AE313"/>
    <mergeCell ref="AC306:AC309"/>
    <mergeCell ref="AE306:AE309"/>
    <mergeCell ref="AE294:AE297"/>
    <mergeCell ref="AL294:AL297"/>
    <mergeCell ref="U298:U301"/>
    <mergeCell ref="V298:V301"/>
    <mergeCell ref="W298:W301"/>
    <mergeCell ref="X298:X301"/>
    <mergeCell ref="Y298:Y301"/>
    <mergeCell ref="Z310:Z313"/>
    <mergeCell ref="AA310:AA313"/>
    <mergeCell ref="AB310:AB313"/>
    <mergeCell ref="AC310:AC313"/>
    <mergeCell ref="U294:U297"/>
    <mergeCell ref="V294:V297"/>
    <mergeCell ref="W294:W297"/>
    <mergeCell ref="X294:X297"/>
    <mergeCell ref="AA306:AA309"/>
    <mergeCell ref="AB306:AB309"/>
  </mergeCells>
  <printOptions horizontalCentered="1"/>
  <pageMargins left="0.5905511811023623" right="0.1968503937007874" top="0.5905511811023623" bottom="0.1968503937007874" header="0.31496062992125984" footer="0.11811023622047245"/>
  <pageSetup firstPageNumber="24" useFirstPageNumber="1" fitToHeight="0" fitToWidth="1" horizontalDpi="600" verticalDpi="600" orientation="landscape" paperSize="9" scale="18" r:id="rId1"/>
  <headerFooter>
    <oddHeader>&amp;C&amp;P</oddHeader>
  </headerFooter>
  <rowBreaks count="2" manualBreakCount="2">
    <brk id="237" max="255" man="1"/>
    <brk id="275" max="255" man="1"/>
  </rowBreaks>
</worksheet>
</file>

<file path=xl/worksheets/sheet8.xml><?xml version="1.0" encoding="utf-8"?>
<worksheet xmlns="http://schemas.openxmlformats.org/spreadsheetml/2006/main" xmlns:r="http://schemas.openxmlformats.org/officeDocument/2006/relationships">
  <dimension ref="A1:N43"/>
  <sheetViews>
    <sheetView zoomScale="115" zoomScaleNormal="115" zoomScalePageLayoutView="0" workbookViewId="0" topLeftCell="A1">
      <selection activeCell="A1" sqref="A1:G1"/>
    </sheetView>
  </sheetViews>
  <sheetFormatPr defaultColWidth="8.8515625" defaultRowHeight="15"/>
  <cols>
    <col min="1" max="1" width="8.8515625" style="0" customWidth="1"/>
    <col min="2" max="2" width="44.28125" style="0" customWidth="1"/>
    <col min="3" max="3" width="13.8515625" style="0" customWidth="1"/>
    <col min="4" max="7" width="13.140625" style="0" bestFit="1" customWidth="1"/>
    <col min="8" max="8" width="8.8515625" style="0" customWidth="1"/>
    <col min="9" max="12" width="12.140625" style="0" bestFit="1" customWidth="1"/>
  </cols>
  <sheetData>
    <row r="1" spans="1:7" ht="57.75" customHeight="1">
      <c r="A1" s="142" t="s">
        <v>373</v>
      </c>
      <c r="B1" s="142"/>
      <c r="C1" s="142"/>
      <c r="D1" s="142"/>
      <c r="E1" s="142"/>
      <c r="F1" s="142"/>
      <c r="G1" s="142"/>
    </row>
    <row r="2" ht="15.75" thickBot="1"/>
    <row r="3" spans="1:7" ht="30.75" customHeight="1" thickBot="1">
      <c r="A3" s="143" t="s">
        <v>9</v>
      </c>
      <c r="B3" s="143" t="s">
        <v>175</v>
      </c>
      <c r="C3" s="143" t="s">
        <v>374</v>
      </c>
      <c r="D3" s="145" t="s">
        <v>1</v>
      </c>
      <c r="E3" s="146"/>
      <c r="F3" s="146"/>
      <c r="G3" s="147"/>
    </row>
    <row r="4" spans="1:12" ht="16.5" thickBot="1">
      <c r="A4" s="144"/>
      <c r="B4" s="144"/>
      <c r="C4" s="144"/>
      <c r="D4" s="59">
        <v>2019</v>
      </c>
      <c r="E4" s="45">
        <v>2020</v>
      </c>
      <c r="F4" s="45">
        <v>2021</v>
      </c>
      <c r="G4" s="45">
        <v>2022</v>
      </c>
      <c r="I4" s="59">
        <v>2019</v>
      </c>
      <c r="J4" s="45">
        <v>2020</v>
      </c>
      <c r="K4" s="45">
        <v>2021</v>
      </c>
      <c r="L4" s="45">
        <v>2022</v>
      </c>
    </row>
    <row r="5" spans="1:12" ht="16.5" thickBot="1">
      <c r="A5" s="45" t="s">
        <v>375</v>
      </c>
      <c r="B5" s="46" t="s">
        <v>376</v>
      </c>
      <c r="C5" s="47"/>
      <c r="D5" s="139"/>
      <c r="E5" s="140"/>
      <c r="F5" s="140"/>
      <c r="G5" s="141"/>
      <c r="I5" s="48" t="e">
        <f>SUM(D8:D8)-D6</f>
        <v>#REF!</v>
      </c>
      <c r="J5" s="48" t="e">
        <f>SUM(E8:E8)-E6</f>
        <v>#REF!</v>
      </c>
      <c r="K5" s="48" t="e">
        <f>SUM(F8:F8)-F6</f>
        <v>#REF!</v>
      </c>
      <c r="L5" s="48" t="e">
        <f>SUM(G8:G8)-G6</f>
        <v>#REF!</v>
      </c>
    </row>
    <row r="6" spans="1:7" ht="16.5" thickBot="1">
      <c r="A6" s="47"/>
      <c r="B6" s="49" t="s">
        <v>377</v>
      </c>
      <c r="C6" s="47" t="s">
        <v>378</v>
      </c>
      <c r="D6" s="50">
        <v>3035158</v>
      </c>
      <c r="E6" s="51">
        <v>2485066.2</v>
      </c>
      <c r="F6" s="51">
        <v>1879004.6</v>
      </c>
      <c r="G6" s="51">
        <v>1693611.5</v>
      </c>
    </row>
    <row r="7" spans="1:7" ht="16.5" thickBot="1">
      <c r="A7" s="47"/>
      <c r="B7" s="49" t="s">
        <v>379</v>
      </c>
      <c r="C7" s="47"/>
      <c r="D7" s="56"/>
      <c r="E7" s="47"/>
      <c r="F7" s="47"/>
      <c r="G7" s="47"/>
    </row>
    <row r="8" spans="1:7" ht="48" thickBot="1">
      <c r="A8" s="47" t="s">
        <v>380</v>
      </c>
      <c r="B8" s="49" t="s">
        <v>381</v>
      </c>
      <c r="C8" s="47" t="s">
        <v>378</v>
      </c>
      <c r="D8" s="50" t="e">
        <f>_xlfn.SUMIFS(#REF!,#REF!,"показник затрат, тис. грн",#REF!,1)</f>
        <v>#REF!</v>
      </c>
      <c r="E8" s="50" t="e">
        <f>_xlfn.SUMIFS(#REF!,#REF!,"показник затрат, тис. грн",#REF!,1)</f>
        <v>#REF!</v>
      </c>
      <c r="F8" s="50" t="e">
        <f>_xlfn.SUMIFS(#REF!,#REF!,"показник затрат, тис. грн",#REF!,1)</f>
        <v>#REF!</v>
      </c>
      <c r="G8" s="51" t="e">
        <f>_xlfn.SUMIFS(#REF!,#REF!,"показник затрат, тис. грн",#REF!,1)</f>
        <v>#REF!</v>
      </c>
    </row>
    <row r="9" spans="1:7" ht="16.5" thickBot="1">
      <c r="A9" s="45" t="s">
        <v>181</v>
      </c>
      <c r="B9" s="46" t="s">
        <v>382</v>
      </c>
      <c r="C9" s="47"/>
      <c r="D9" s="139"/>
      <c r="E9" s="140"/>
      <c r="F9" s="140"/>
      <c r="G9" s="141"/>
    </row>
    <row r="10" spans="1:7" ht="48" thickBot="1">
      <c r="A10" s="47" t="s">
        <v>383</v>
      </c>
      <c r="B10" s="49" t="s">
        <v>384</v>
      </c>
      <c r="C10" s="47" t="s">
        <v>385</v>
      </c>
      <c r="D10" s="56"/>
      <c r="E10" s="47"/>
      <c r="F10" s="47"/>
      <c r="G10" s="47"/>
    </row>
    <row r="11" spans="1:7" ht="16.5" thickBot="1">
      <c r="A11" s="47" t="s">
        <v>386</v>
      </c>
      <c r="B11" s="49" t="s">
        <v>387</v>
      </c>
      <c r="C11" s="47" t="s">
        <v>385</v>
      </c>
      <c r="D11" s="56"/>
      <c r="E11" s="47"/>
      <c r="F11" s="47"/>
      <c r="G11" s="47"/>
    </row>
    <row r="12" spans="1:7" ht="16.5" thickBot="1">
      <c r="A12" s="47" t="s">
        <v>388</v>
      </c>
      <c r="B12" s="49" t="s">
        <v>389</v>
      </c>
      <c r="C12" s="47" t="s">
        <v>385</v>
      </c>
      <c r="D12" s="56"/>
      <c r="E12" s="47"/>
      <c r="F12" s="47"/>
      <c r="G12" s="47"/>
    </row>
    <row r="13" spans="1:14" ht="16.5" thickBot="1">
      <c r="A13" s="47" t="s">
        <v>390</v>
      </c>
      <c r="B13" s="49" t="s">
        <v>391</v>
      </c>
      <c r="C13" s="47" t="s">
        <v>385</v>
      </c>
      <c r="D13" s="56"/>
      <c r="E13" s="47"/>
      <c r="F13" s="47"/>
      <c r="G13" s="47"/>
      <c r="K13" s="44"/>
      <c r="L13" s="44"/>
      <c r="M13" s="44"/>
      <c r="N13" s="44"/>
    </row>
    <row r="14" spans="1:7" ht="16.5" thickBot="1">
      <c r="A14" s="47" t="s">
        <v>392</v>
      </c>
      <c r="B14" s="49" t="s">
        <v>393</v>
      </c>
      <c r="C14" s="47" t="s">
        <v>385</v>
      </c>
      <c r="D14" s="56"/>
      <c r="E14" s="47"/>
      <c r="F14" s="47"/>
      <c r="G14" s="47"/>
    </row>
    <row r="15" spans="1:7" ht="16.5" thickBot="1">
      <c r="A15" s="47" t="s">
        <v>394</v>
      </c>
      <c r="B15" s="49" t="s">
        <v>395</v>
      </c>
      <c r="C15" s="47" t="s">
        <v>385</v>
      </c>
      <c r="D15" s="56"/>
      <c r="E15" s="47"/>
      <c r="F15" s="47"/>
      <c r="G15" s="47"/>
    </row>
    <row r="16" spans="1:7" ht="16.5" thickBot="1">
      <c r="A16" s="45" t="s">
        <v>186</v>
      </c>
      <c r="B16" s="46" t="s">
        <v>396</v>
      </c>
      <c r="C16" s="47"/>
      <c r="D16" s="139"/>
      <c r="E16" s="140"/>
      <c r="F16" s="140"/>
      <c r="G16" s="141"/>
    </row>
    <row r="17" spans="1:7" ht="63.75" thickBot="1">
      <c r="A17" s="47" t="s">
        <v>397</v>
      </c>
      <c r="B17" s="49" t="s">
        <v>398</v>
      </c>
      <c r="C17" s="56" t="s">
        <v>378</v>
      </c>
      <c r="D17" s="47"/>
      <c r="E17" s="47"/>
      <c r="F17" s="47"/>
      <c r="G17" s="47"/>
    </row>
    <row r="18" spans="1:7" ht="48" thickBot="1">
      <c r="A18" s="47" t="s">
        <v>399</v>
      </c>
      <c r="B18" s="49" t="s">
        <v>400</v>
      </c>
      <c r="C18" s="56" t="s">
        <v>378</v>
      </c>
      <c r="D18" s="47"/>
      <c r="E18" s="47"/>
      <c r="F18" s="47"/>
      <c r="G18" s="47"/>
    </row>
    <row r="19" spans="1:7" ht="63.75" thickBot="1">
      <c r="A19" s="52" t="s">
        <v>401</v>
      </c>
      <c r="B19" s="49" t="s">
        <v>402</v>
      </c>
      <c r="C19" s="56" t="s">
        <v>378</v>
      </c>
      <c r="D19" s="47"/>
      <c r="E19" s="47"/>
      <c r="F19" s="47"/>
      <c r="G19" s="47"/>
    </row>
    <row r="20" spans="1:7" ht="63.75" thickBot="1">
      <c r="A20" s="47" t="s">
        <v>403</v>
      </c>
      <c r="B20" s="49" t="s">
        <v>404</v>
      </c>
      <c r="C20" s="56" t="s">
        <v>378</v>
      </c>
      <c r="D20" s="47"/>
      <c r="E20" s="47"/>
      <c r="F20" s="47"/>
      <c r="G20" s="47"/>
    </row>
    <row r="21" spans="1:7" ht="63.75" thickBot="1">
      <c r="A21" s="47" t="s">
        <v>405</v>
      </c>
      <c r="B21" s="49" t="s">
        <v>406</v>
      </c>
      <c r="C21" s="56" t="s">
        <v>378</v>
      </c>
      <c r="D21" s="47"/>
      <c r="E21" s="47"/>
      <c r="F21" s="47"/>
      <c r="G21" s="47"/>
    </row>
    <row r="22" spans="1:7" ht="48" thickBot="1">
      <c r="A22" s="47" t="s">
        <v>407</v>
      </c>
      <c r="B22" s="49" t="s">
        <v>408</v>
      </c>
      <c r="C22" s="56" t="s">
        <v>378</v>
      </c>
      <c r="D22" s="47"/>
      <c r="E22" s="47"/>
      <c r="F22" s="47"/>
      <c r="G22" s="47"/>
    </row>
    <row r="23" spans="1:7" ht="48" thickBot="1">
      <c r="A23" s="47" t="s">
        <v>409</v>
      </c>
      <c r="B23" s="49" t="s">
        <v>410</v>
      </c>
      <c r="C23" s="56" t="s">
        <v>378</v>
      </c>
      <c r="D23" s="47"/>
      <c r="E23" s="47"/>
      <c r="F23" s="47"/>
      <c r="G23" s="47"/>
    </row>
    <row r="24" spans="1:7" ht="32.25" thickBot="1">
      <c r="A24" s="47" t="s">
        <v>411</v>
      </c>
      <c r="B24" s="49" t="s">
        <v>412</v>
      </c>
      <c r="C24" s="56" t="s">
        <v>378</v>
      </c>
      <c r="D24" s="47"/>
      <c r="E24" s="47"/>
      <c r="F24" s="47"/>
      <c r="G24" s="47"/>
    </row>
    <row r="25" spans="1:7" ht="48" thickBot="1">
      <c r="A25" s="47" t="s">
        <v>413</v>
      </c>
      <c r="B25" s="49" t="s">
        <v>414</v>
      </c>
      <c r="C25" s="56" t="s">
        <v>378</v>
      </c>
      <c r="D25" s="47"/>
      <c r="E25" s="47"/>
      <c r="F25" s="47"/>
      <c r="G25" s="47"/>
    </row>
    <row r="26" spans="1:7" ht="63.75" thickBot="1">
      <c r="A26" s="47" t="s">
        <v>415</v>
      </c>
      <c r="B26" s="49" t="s">
        <v>416</v>
      </c>
      <c r="C26" s="56" t="s">
        <v>378</v>
      </c>
      <c r="D26" s="47"/>
      <c r="E26" s="47"/>
      <c r="F26" s="47"/>
      <c r="G26" s="47"/>
    </row>
    <row r="27" spans="1:7" ht="16.5" thickBot="1">
      <c r="A27" s="45" t="s">
        <v>195</v>
      </c>
      <c r="B27" s="46" t="s">
        <v>417</v>
      </c>
      <c r="C27" s="47"/>
      <c r="D27" s="139"/>
      <c r="E27" s="140"/>
      <c r="F27" s="140"/>
      <c r="G27" s="141"/>
    </row>
    <row r="28" spans="1:7" ht="16.5" thickBot="1">
      <c r="A28" s="47"/>
      <c r="B28" s="49"/>
      <c r="C28" s="47"/>
      <c r="D28" s="56"/>
      <c r="E28" s="57"/>
      <c r="F28" s="57"/>
      <c r="G28" s="58"/>
    </row>
    <row r="29" spans="1:7" ht="16.5" thickBot="1">
      <c r="A29" s="47"/>
      <c r="B29" s="49"/>
      <c r="C29" s="47"/>
      <c r="D29" s="56"/>
      <c r="E29" s="57"/>
      <c r="F29" s="57"/>
      <c r="G29" s="58"/>
    </row>
    <row r="30" spans="1:7" ht="16.5" thickBot="1">
      <c r="A30" s="47"/>
      <c r="B30" s="49"/>
      <c r="C30" s="47"/>
      <c r="D30" s="56"/>
      <c r="E30" s="57"/>
      <c r="F30" s="57"/>
      <c r="G30" s="58"/>
    </row>
    <row r="31" spans="1:7" ht="16.5" thickBot="1">
      <c r="A31" s="47"/>
      <c r="B31" s="49"/>
      <c r="C31" s="47"/>
      <c r="D31" s="56"/>
      <c r="E31" s="57"/>
      <c r="F31" s="57"/>
      <c r="G31" s="58"/>
    </row>
    <row r="32" spans="1:7" ht="16.5" thickBot="1">
      <c r="A32" s="47"/>
      <c r="B32" s="49"/>
      <c r="C32" s="47"/>
      <c r="D32" s="56"/>
      <c r="E32" s="57"/>
      <c r="F32" s="57"/>
      <c r="G32" s="58"/>
    </row>
    <row r="33" spans="1:7" ht="16.5" thickBot="1">
      <c r="A33" s="47"/>
      <c r="B33" s="49"/>
      <c r="C33" s="47"/>
      <c r="D33" s="56"/>
      <c r="E33" s="57"/>
      <c r="F33" s="57"/>
      <c r="G33" s="58"/>
    </row>
    <row r="34" spans="1:7" ht="16.5" thickBot="1">
      <c r="A34" s="47"/>
      <c r="B34" s="49"/>
      <c r="C34" s="47"/>
      <c r="D34" s="56"/>
      <c r="E34" s="57"/>
      <c r="F34" s="57"/>
      <c r="G34" s="58"/>
    </row>
    <row r="35" spans="1:7" ht="16.5" thickBot="1">
      <c r="A35" s="47"/>
      <c r="B35" s="49"/>
      <c r="C35" s="47"/>
      <c r="D35" s="56"/>
      <c r="E35" s="57"/>
      <c r="F35" s="57"/>
      <c r="G35" s="58"/>
    </row>
    <row r="36" spans="1:7" ht="16.5" thickBot="1">
      <c r="A36" s="47"/>
      <c r="B36" s="49"/>
      <c r="C36" s="47"/>
      <c r="D36" s="56"/>
      <c r="E36" s="57"/>
      <c r="F36" s="57"/>
      <c r="G36" s="58"/>
    </row>
    <row r="37" spans="1:7" ht="16.5" thickBot="1">
      <c r="A37" s="47"/>
      <c r="B37" s="49"/>
      <c r="C37" s="47"/>
      <c r="D37" s="56"/>
      <c r="E37" s="57"/>
      <c r="F37" s="57"/>
      <c r="G37" s="58"/>
    </row>
    <row r="38" spans="1:7" ht="16.5" thickBot="1">
      <c r="A38" s="47"/>
      <c r="B38" s="49"/>
      <c r="C38" s="47"/>
      <c r="D38" s="56"/>
      <c r="E38" s="57"/>
      <c r="F38" s="57"/>
      <c r="G38" s="58"/>
    </row>
    <row r="39" spans="1:7" ht="16.5" thickBot="1">
      <c r="A39" s="47"/>
      <c r="B39" s="49"/>
      <c r="C39" s="47"/>
      <c r="D39" s="56"/>
      <c r="E39" s="57"/>
      <c r="F39" s="57"/>
      <c r="G39" s="58"/>
    </row>
    <row r="40" spans="1:7" ht="32.25" thickBot="1">
      <c r="A40" s="47" t="s">
        <v>418</v>
      </c>
      <c r="B40" s="49" t="s">
        <v>419</v>
      </c>
      <c r="C40" s="47"/>
      <c r="D40" s="56"/>
      <c r="E40" s="47"/>
      <c r="F40" s="47"/>
      <c r="G40" s="47"/>
    </row>
    <row r="41" spans="1:7" ht="15.75">
      <c r="A41" s="153"/>
      <c r="B41" s="154"/>
      <c r="C41" s="154"/>
      <c r="D41" s="155"/>
      <c r="E41" s="156"/>
      <c r="F41" s="156"/>
      <c r="G41" s="157"/>
    </row>
    <row r="42" spans="1:7" ht="15.75" customHeight="1">
      <c r="A42" s="158" t="s">
        <v>420</v>
      </c>
      <c r="B42" s="159"/>
      <c r="C42" s="159"/>
      <c r="D42" s="160"/>
      <c r="E42" s="161"/>
      <c r="F42" s="161"/>
      <c r="G42" s="162"/>
    </row>
    <row r="43" spans="1:7" ht="16.5" thickBot="1">
      <c r="A43" s="148"/>
      <c r="B43" s="149"/>
      <c r="C43" s="149"/>
      <c r="D43" s="150"/>
      <c r="E43" s="151" t="s">
        <v>372</v>
      </c>
      <c r="F43" s="151"/>
      <c r="G43" s="152"/>
    </row>
  </sheetData>
  <sheetProtection/>
  <mergeCells count="15">
    <mergeCell ref="A43:D43"/>
    <mergeCell ref="E43:G43"/>
    <mergeCell ref="D9:G9"/>
    <mergeCell ref="D16:G16"/>
    <mergeCell ref="D27:G27"/>
    <mergeCell ref="A41:D41"/>
    <mergeCell ref="E41:G41"/>
    <mergeCell ref="A42:D42"/>
    <mergeCell ref="E42:G42"/>
    <mergeCell ref="D5:G5"/>
    <mergeCell ref="A1:G1"/>
    <mergeCell ref="A3:A4"/>
    <mergeCell ref="B3:B4"/>
    <mergeCell ref="C3:C4"/>
    <mergeCell ref="D3:G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G1"/>
    </sheetView>
  </sheetViews>
  <sheetFormatPr defaultColWidth="8.8515625" defaultRowHeight="15"/>
  <cols>
    <col min="1" max="1" width="8.8515625" style="0" customWidth="1"/>
    <col min="2" max="2" width="44.28125" style="0" customWidth="1"/>
    <col min="3" max="3" width="13.8515625" style="0" customWidth="1"/>
    <col min="4" max="7" width="13.140625" style="0" bestFit="1" customWidth="1"/>
    <col min="8" max="8" width="8.8515625" style="0" customWidth="1"/>
    <col min="9" max="12" width="12.140625" style="0" bestFit="1" customWidth="1"/>
  </cols>
  <sheetData>
    <row r="1" spans="1:7" ht="57.75" customHeight="1">
      <c r="A1" s="142" t="s">
        <v>373</v>
      </c>
      <c r="B1" s="142"/>
      <c r="C1" s="142"/>
      <c r="D1" s="142"/>
      <c r="E1" s="142"/>
      <c r="F1" s="142"/>
      <c r="G1" s="142"/>
    </row>
    <row r="2" ht="15.75" thickBot="1"/>
    <row r="3" spans="1:7" ht="30.75" customHeight="1" thickBot="1">
      <c r="A3" s="143" t="s">
        <v>9</v>
      </c>
      <c r="B3" s="143" t="s">
        <v>175</v>
      </c>
      <c r="C3" s="143" t="s">
        <v>374</v>
      </c>
      <c r="D3" s="145" t="s">
        <v>1</v>
      </c>
      <c r="E3" s="146"/>
      <c r="F3" s="146"/>
      <c r="G3" s="147"/>
    </row>
    <row r="4" spans="1:12" ht="16.5" thickBot="1">
      <c r="A4" s="144"/>
      <c r="B4" s="144"/>
      <c r="C4" s="144"/>
      <c r="D4" s="59">
        <v>2019</v>
      </c>
      <c r="E4" s="45">
        <v>2020</v>
      </c>
      <c r="F4" s="45">
        <v>2021</v>
      </c>
      <c r="G4" s="45">
        <v>2022</v>
      </c>
      <c r="I4" s="59">
        <v>2019</v>
      </c>
      <c r="J4" s="45">
        <v>2020</v>
      </c>
      <c r="K4" s="45">
        <v>2021</v>
      </c>
      <c r="L4" s="45">
        <v>2022</v>
      </c>
    </row>
    <row r="5" spans="1:12" ht="16.5" thickBot="1">
      <c r="A5" s="45" t="s">
        <v>375</v>
      </c>
      <c r="B5" s="46" t="s">
        <v>376</v>
      </c>
      <c r="C5" s="47"/>
      <c r="D5" s="139"/>
      <c r="E5" s="140"/>
      <c r="F5" s="140"/>
      <c r="G5" s="141"/>
      <c r="I5" s="48" t="e">
        <f>SUM(D8:D11)-D6</f>
        <v>#REF!</v>
      </c>
      <c r="J5" s="48" t="e">
        <f>SUM(E8:E11)-E6</f>
        <v>#REF!</v>
      </c>
      <c r="K5" s="48" t="e">
        <f>SUM(F8:F11)-F6</f>
        <v>#REF!</v>
      </c>
      <c r="L5" s="48" t="e">
        <f>SUM(G8:G11)-G6</f>
        <v>#REF!</v>
      </c>
    </row>
    <row r="6" spans="1:7" ht="16.5" thickBot="1">
      <c r="A6" s="47"/>
      <c r="B6" s="49" t="s">
        <v>377</v>
      </c>
      <c r="C6" s="47" t="s">
        <v>378</v>
      </c>
      <c r="D6" s="50">
        <v>3035158</v>
      </c>
      <c r="E6" s="51">
        <v>2485066.2</v>
      </c>
      <c r="F6" s="51">
        <v>1879004.6</v>
      </c>
      <c r="G6" s="51">
        <v>1693611.5</v>
      </c>
    </row>
    <row r="7" spans="1:7" ht="16.5" thickBot="1">
      <c r="A7" s="47"/>
      <c r="B7" s="49" t="s">
        <v>379</v>
      </c>
      <c r="C7" s="47"/>
      <c r="D7" s="56"/>
      <c r="E7" s="47"/>
      <c r="F7" s="47"/>
      <c r="G7" s="47"/>
    </row>
    <row r="8" spans="1:7" ht="48" thickBot="1">
      <c r="A8" s="47" t="s">
        <v>380</v>
      </c>
      <c r="B8" s="49" t="s">
        <v>381</v>
      </c>
      <c r="C8" s="47" t="s">
        <v>378</v>
      </c>
      <c r="D8" s="50" t="e">
        <f>_xlfn.SUMIFS(#REF!,#REF!,"показник затрат, тис. грн",#REF!,1)</f>
        <v>#REF!</v>
      </c>
      <c r="E8" s="50" t="e">
        <f>_xlfn.SUMIFS(#REF!,#REF!,"показник затрат, тис. грн",#REF!,1)</f>
        <v>#REF!</v>
      </c>
      <c r="F8" s="50" t="e">
        <f>_xlfn.SUMIFS(#REF!,#REF!,"показник затрат, тис. грн",#REF!,1)</f>
        <v>#REF!</v>
      </c>
      <c r="G8" s="51" t="e">
        <f>_xlfn.SUMIFS(#REF!,#REF!,"показник затрат, тис. грн",#REF!,1)</f>
        <v>#REF!</v>
      </c>
    </row>
    <row r="9" spans="1:7" ht="48" thickBot="1">
      <c r="A9" s="52" t="s">
        <v>421</v>
      </c>
      <c r="B9" s="49" t="s">
        <v>422</v>
      </c>
      <c r="C9" s="47" t="s">
        <v>378</v>
      </c>
      <c r="D9" s="50" t="e">
        <f>_xlfn.SUMIFS(#REF!,#REF!,"показник затрат, тис. грн",#REF!,2)</f>
        <v>#REF!</v>
      </c>
      <c r="E9" s="50" t="e">
        <f>_xlfn.SUMIFS(#REF!,#REF!,"показник затрат, тис. грн",#REF!,2)</f>
        <v>#REF!</v>
      </c>
      <c r="F9" s="50" t="e">
        <f>_xlfn.SUMIFS(#REF!,#REF!,"показник затрат, тис. грн",#REF!,2)</f>
        <v>#REF!</v>
      </c>
      <c r="G9" s="51" t="e">
        <f>_xlfn.SUMIFS(#REF!,#REF!,"показник затрат, тис. грн",#REF!,2)</f>
        <v>#REF!</v>
      </c>
    </row>
    <row r="10" spans="1:7" ht="111" thickBot="1">
      <c r="A10" s="47" t="s">
        <v>423</v>
      </c>
      <c r="B10" s="49" t="s">
        <v>424</v>
      </c>
      <c r="C10" s="47" t="s">
        <v>378</v>
      </c>
      <c r="D10" s="50" t="e">
        <f>_xlfn.SUMIFS(#REF!,#REF!,"показник затрат, тис. грн",#REF!,3)</f>
        <v>#REF!</v>
      </c>
      <c r="E10" s="50" t="e">
        <f>_xlfn.SUMIFS(#REF!,#REF!,"показник затрат, тис. грн",#REF!,3)</f>
        <v>#REF!</v>
      </c>
      <c r="F10" s="50" t="e">
        <f>_xlfn.SUMIFS(#REF!,#REF!,"показник затрат, тис. грн",#REF!,3)</f>
        <v>#REF!</v>
      </c>
      <c r="G10" s="51" t="e">
        <f>_xlfn.SUMIFS(#REF!,#REF!,"показник затрат, тис. грн",#REF!,3)</f>
        <v>#REF!</v>
      </c>
    </row>
    <row r="11" spans="1:7" ht="32.25" thickBot="1">
      <c r="A11" s="47" t="s">
        <v>425</v>
      </c>
      <c r="B11" s="49" t="s">
        <v>426</v>
      </c>
      <c r="C11" s="47" t="s">
        <v>378</v>
      </c>
      <c r="D11" s="50" t="e">
        <f>_xlfn.SUMIFS(#REF!,#REF!,"показник затрат, тис. грн",#REF!,4)</f>
        <v>#REF!</v>
      </c>
      <c r="E11" s="50" t="e">
        <f>_xlfn.SUMIFS(#REF!,#REF!,"показник затрат, тис. грн",#REF!,4)</f>
        <v>#REF!</v>
      </c>
      <c r="F11" s="50" t="e">
        <f>_xlfn.SUMIFS(#REF!,#REF!,"показник затрат, тис. грн",#REF!,4)</f>
        <v>#REF!</v>
      </c>
      <c r="G11" s="51" t="e">
        <f>_xlfn.SUMIFS(#REF!,#REF!,"показник затрат, тис. грн",#REF!,4)</f>
        <v>#REF!</v>
      </c>
    </row>
    <row r="12" spans="1:7" ht="16.5" thickBot="1">
      <c r="A12" s="45" t="s">
        <v>181</v>
      </c>
      <c r="B12" s="46" t="s">
        <v>382</v>
      </c>
      <c r="C12" s="47"/>
      <c r="D12" s="139"/>
      <c r="E12" s="140"/>
      <c r="F12" s="140"/>
      <c r="G12" s="141"/>
    </row>
    <row r="13" spans="1:7" ht="48" thickBot="1">
      <c r="A13" s="47" t="s">
        <v>383</v>
      </c>
      <c r="B13" s="49" t="s">
        <v>384</v>
      </c>
      <c r="C13" s="47" t="s">
        <v>385</v>
      </c>
      <c r="D13" s="56"/>
      <c r="E13" s="47"/>
      <c r="F13" s="47"/>
      <c r="G13" s="47"/>
    </row>
    <row r="14" spans="1:7" ht="32.25" thickBot="1">
      <c r="A14" s="47" t="s">
        <v>386</v>
      </c>
      <c r="B14" s="49" t="s">
        <v>427</v>
      </c>
      <c r="C14" s="47" t="s">
        <v>385</v>
      </c>
      <c r="D14" s="56"/>
      <c r="E14" s="47"/>
      <c r="F14" s="47"/>
      <c r="G14" s="47"/>
    </row>
    <row r="15" spans="1:7" ht="16.5" thickBot="1">
      <c r="A15" s="47" t="s">
        <v>388</v>
      </c>
      <c r="B15" s="49" t="s">
        <v>428</v>
      </c>
      <c r="C15" s="47" t="s">
        <v>385</v>
      </c>
      <c r="D15" s="56"/>
      <c r="E15" s="47"/>
      <c r="F15" s="47"/>
      <c r="G15" s="47"/>
    </row>
    <row r="16" spans="1:14" ht="32.25" thickBot="1">
      <c r="A16" s="47" t="s">
        <v>390</v>
      </c>
      <c r="B16" s="49" t="s">
        <v>429</v>
      </c>
      <c r="C16" s="47" t="s">
        <v>385</v>
      </c>
      <c r="D16" s="56"/>
      <c r="E16" s="47"/>
      <c r="F16" s="47"/>
      <c r="G16" s="47"/>
      <c r="K16" s="44"/>
      <c r="L16" s="44"/>
      <c r="M16" s="44"/>
      <c r="N16" s="44"/>
    </row>
    <row r="17" spans="1:7" ht="32.25" thickBot="1">
      <c r="A17" s="47" t="s">
        <v>392</v>
      </c>
      <c r="B17" s="49" t="s">
        <v>430</v>
      </c>
      <c r="C17" s="47" t="s">
        <v>385</v>
      </c>
      <c r="D17" s="56"/>
      <c r="E17" s="47"/>
      <c r="F17" s="47"/>
      <c r="G17" s="47"/>
    </row>
    <row r="18" spans="1:7" ht="48" thickBot="1">
      <c r="A18" s="47" t="s">
        <v>394</v>
      </c>
      <c r="B18" s="49" t="s">
        <v>431</v>
      </c>
      <c r="C18" s="47" t="s">
        <v>385</v>
      </c>
      <c r="D18" s="56"/>
      <c r="E18" s="47"/>
      <c r="F18" s="47"/>
      <c r="G18" s="47"/>
    </row>
    <row r="19" spans="1:7" ht="32.25" thickBot="1">
      <c r="A19" s="47" t="s">
        <v>432</v>
      </c>
      <c r="B19" s="49" t="s">
        <v>433</v>
      </c>
      <c r="C19" s="47" t="s">
        <v>385</v>
      </c>
      <c r="D19" s="56"/>
      <c r="E19" s="47"/>
      <c r="F19" s="47"/>
      <c r="G19" s="47"/>
    </row>
    <row r="20" spans="1:7" ht="16.5" thickBot="1">
      <c r="A20" s="47" t="s">
        <v>434</v>
      </c>
      <c r="B20" s="49" t="s">
        <v>435</v>
      </c>
      <c r="C20" s="47" t="s">
        <v>385</v>
      </c>
      <c r="D20" s="56"/>
      <c r="E20" s="47"/>
      <c r="F20" s="47"/>
      <c r="G20" s="47"/>
    </row>
    <row r="21" spans="1:7" ht="32.25" thickBot="1">
      <c r="A21" s="47" t="s">
        <v>436</v>
      </c>
      <c r="B21" s="49" t="s">
        <v>437</v>
      </c>
      <c r="C21" s="47" t="s">
        <v>385</v>
      </c>
      <c r="D21" s="56"/>
      <c r="E21" s="47"/>
      <c r="F21" s="47"/>
      <c r="G21" s="47"/>
    </row>
    <row r="22" spans="1:7" ht="16.5" thickBot="1">
      <c r="A22" s="47" t="s">
        <v>438</v>
      </c>
      <c r="B22" s="49" t="s">
        <v>439</v>
      </c>
      <c r="C22" s="47" t="s">
        <v>385</v>
      </c>
      <c r="D22" s="56"/>
      <c r="E22" s="47"/>
      <c r="F22" s="47"/>
      <c r="G22" s="47"/>
    </row>
    <row r="23" spans="1:7" ht="32.25" thickBot="1">
      <c r="A23" s="47" t="s">
        <v>440</v>
      </c>
      <c r="B23" s="49" t="s">
        <v>441</v>
      </c>
      <c r="C23" s="47" t="s">
        <v>385</v>
      </c>
      <c r="D23" s="56"/>
      <c r="E23" s="47"/>
      <c r="F23" s="47"/>
      <c r="G23" s="47"/>
    </row>
    <row r="24" spans="1:7" ht="32.25" thickBot="1">
      <c r="A24" s="47" t="s">
        <v>442</v>
      </c>
      <c r="B24" s="49" t="s">
        <v>443</v>
      </c>
      <c r="C24" s="47" t="s">
        <v>385</v>
      </c>
      <c r="D24" s="56"/>
      <c r="E24" s="47"/>
      <c r="F24" s="47"/>
      <c r="G24" s="47"/>
    </row>
    <row r="25" spans="1:7" ht="48" thickBot="1">
      <c r="A25" s="47" t="s">
        <v>444</v>
      </c>
      <c r="B25" s="49" t="s">
        <v>445</v>
      </c>
      <c r="C25" s="47" t="s">
        <v>385</v>
      </c>
      <c r="D25" s="56"/>
      <c r="E25" s="47"/>
      <c r="F25" s="47"/>
      <c r="G25" s="47"/>
    </row>
    <row r="26" spans="1:7" ht="16.5" thickBot="1">
      <c r="A26" s="45" t="s">
        <v>186</v>
      </c>
      <c r="B26" s="46" t="s">
        <v>396</v>
      </c>
      <c r="C26" s="47"/>
      <c r="D26" s="139"/>
      <c r="E26" s="140"/>
      <c r="F26" s="140"/>
      <c r="G26" s="141"/>
    </row>
    <row r="27" spans="1:7" ht="63.75" thickBot="1">
      <c r="A27" s="47" t="s">
        <v>397</v>
      </c>
      <c r="B27" s="49" t="s">
        <v>398</v>
      </c>
      <c r="C27" s="56" t="s">
        <v>378</v>
      </c>
      <c r="D27" s="47"/>
      <c r="E27" s="47"/>
      <c r="F27" s="47"/>
      <c r="G27" s="47"/>
    </row>
    <row r="28" spans="1:7" ht="48" thickBot="1">
      <c r="A28" s="47" t="s">
        <v>399</v>
      </c>
      <c r="B28" s="49" t="s">
        <v>400</v>
      </c>
      <c r="C28" s="56" t="s">
        <v>378</v>
      </c>
      <c r="D28" s="47"/>
      <c r="E28" s="47"/>
      <c r="F28" s="47"/>
      <c r="G28" s="47"/>
    </row>
    <row r="29" spans="1:7" ht="63.75" thickBot="1">
      <c r="A29" s="52" t="s">
        <v>401</v>
      </c>
      <c r="B29" s="49" t="s">
        <v>402</v>
      </c>
      <c r="C29" s="56" t="s">
        <v>378</v>
      </c>
      <c r="D29" s="47"/>
      <c r="E29" s="47"/>
      <c r="F29" s="47"/>
      <c r="G29" s="47"/>
    </row>
    <row r="30" spans="1:7" ht="63.75" thickBot="1">
      <c r="A30" s="47" t="s">
        <v>403</v>
      </c>
      <c r="B30" s="49" t="s">
        <v>404</v>
      </c>
      <c r="C30" s="56" t="s">
        <v>378</v>
      </c>
      <c r="D30" s="47"/>
      <c r="E30" s="47"/>
      <c r="F30" s="47"/>
      <c r="G30" s="47"/>
    </row>
    <row r="31" spans="1:7" ht="63.75" thickBot="1">
      <c r="A31" s="47" t="s">
        <v>405</v>
      </c>
      <c r="B31" s="49" t="s">
        <v>406</v>
      </c>
      <c r="C31" s="56" t="s">
        <v>378</v>
      </c>
      <c r="D31" s="47"/>
      <c r="E31" s="47"/>
      <c r="F31" s="47"/>
      <c r="G31" s="47"/>
    </row>
    <row r="32" spans="1:7" ht="48" thickBot="1">
      <c r="A32" s="47" t="s">
        <v>407</v>
      </c>
      <c r="B32" s="49" t="s">
        <v>408</v>
      </c>
      <c r="C32" s="56" t="s">
        <v>378</v>
      </c>
      <c r="D32" s="47"/>
      <c r="E32" s="47"/>
      <c r="F32" s="47"/>
      <c r="G32" s="47"/>
    </row>
    <row r="33" spans="1:7" ht="48" thickBot="1">
      <c r="A33" s="47" t="s">
        <v>409</v>
      </c>
      <c r="B33" s="49" t="s">
        <v>410</v>
      </c>
      <c r="C33" s="56" t="s">
        <v>378</v>
      </c>
      <c r="D33" s="47"/>
      <c r="E33" s="47"/>
      <c r="F33" s="47"/>
      <c r="G33" s="47"/>
    </row>
    <row r="34" spans="1:7" ht="32.25" thickBot="1">
      <c r="A34" s="47" t="s">
        <v>411</v>
      </c>
      <c r="B34" s="49" t="s">
        <v>412</v>
      </c>
      <c r="C34" s="56" t="s">
        <v>378</v>
      </c>
      <c r="D34" s="47"/>
      <c r="E34" s="47"/>
      <c r="F34" s="47"/>
      <c r="G34" s="47"/>
    </row>
    <row r="35" spans="1:7" ht="48" thickBot="1">
      <c r="A35" s="47" t="s">
        <v>413</v>
      </c>
      <c r="B35" s="49" t="s">
        <v>414</v>
      </c>
      <c r="C35" s="56" t="s">
        <v>378</v>
      </c>
      <c r="D35" s="47"/>
      <c r="E35" s="47"/>
      <c r="F35" s="47"/>
      <c r="G35" s="47"/>
    </row>
    <row r="36" spans="1:7" ht="63.75" thickBot="1">
      <c r="A36" s="47" t="s">
        <v>415</v>
      </c>
      <c r="B36" s="49" t="s">
        <v>416</v>
      </c>
      <c r="C36" s="56" t="s">
        <v>378</v>
      </c>
      <c r="D36" s="47"/>
      <c r="E36" s="47"/>
      <c r="F36" s="47"/>
      <c r="G36" s="47"/>
    </row>
    <row r="37" spans="1:7" ht="16.5" thickBot="1">
      <c r="A37" s="45" t="s">
        <v>195</v>
      </c>
      <c r="B37" s="46" t="s">
        <v>417</v>
      </c>
      <c r="C37" s="47"/>
      <c r="D37" s="139"/>
      <c r="E37" s="140"/>
      <c r="F37" s="140"/>
      <c r="G37" s="141"/>
    </row>
    <row r="38" spans="1:7" ht="16.5" thickBot="1">
      <c r="A38" s="47"/>
      <c r="B38" s="49"/>
      <c r="C38" s="47"/>
      <c r="D38" s="56"/>
      <c r="E38" s="57"/>
      <c r="F38" s="57"/>
      <c r="G38" s="58"/>
    </row>
    <row r="39" spans="1:7" ht="16.5" thickBot="1">
      <c r="A39" s="47"/>
      <c r="B39" s="49"/>
      <c r="C39" s="47"/>
      <c r="D39" s="56"/>
      <c r="E39" s="57"/>
      <c r="F39" s="57"/>
      <c r="G39" s="58"/>
    </row>
    <row r="40" spans="1:7" ht="16.5" thickBot="1">
      <c r="A40" s="47"/>
      <c r="B40" s="49"/>
      <c r="C40" s="47"/>
      <c r="D40" s="56"/>
      <c r="E40" s="57"/>
      <c r="F40" s="57"/>
      <c r="G40" s="58"/>
    </row>
    <row r="41" spans="1:7" ht="16.5" thickBot="1">
      <c r="A41" s="47"/>
      <c r="B41" s="49"/>
      <c r="C41" s="47"/>
      <c r="D41" s="56"/>
      <c r="E41" s="57"/>
      <c r="F41" s="57"/>
      <c r="G41" s="58"/>
    </row>
    <row r="42" spans="1:7" ht="16.5" thickBot="1">
      <c r="A42" s="47"/>
      <c r="B42" s="49"/>
      <c r="C42" s="47"/>
      <c r="D42" s="56"/>
      <c r="E42" s="57"/>
      <c r="F42" s="57"/>
      <c r="G42" s="58"/>
    </row>
    <row r="43" spans="1:7" ht="16.5" thickBot="1">
      <c r="A43" s="47"/>
      <c r="B43" s="49"/>
      <c r="C43" s="47"/>
      <c r="D43" s="56"/>
      <c r="E43" s="57"/>
      <c r="F43" s="57"/>
      <c r="G43" s="58"/>
    </row>
    <row r="44" spans="1:7" ht="16.5" thickBot="1">
      <c r="A44" s="47"/>
      <c r="B44" s="49"/>
      <c r="C44" s="47"/>
      <c r="D44" s="56"/>
      <c r="E44" s="57"/>
      <c r="F44" s="57"/>
      <c r="G44" s="58"/>
    </row>
    <row r="45" spans="1:7" ht="16.5" thickBot="1">
      <c r="A45" s="47"/>
      <c r="B45" s="49"/>
      <c r="C45" s="47"/>
      <c r="D45" s="56"/>
      <c r="E45" s="57"/>
      <c r="F45" s="57"/>
      <c r="G45" s="58"/>
    </row>
    <row r="46" spans="1:7" ht="16.5" thickBot="1">
      <c r="A46" s="47"/>
      <c r="B46" s="49"/>
      <c r="C46" s="47"/>
      <c r="D46" s="56"/>
      <c r="E46" s="57"/>
      <c r="F46" s="57"/>
      <c r="G46" s="58"/>
    </row>
    <row r="47" spans="1:7" ht="16.5" thickBot="1">
      <c r="A47" s="47"/>
      <c r="B47" s="49"/>
      <c r="C47" s="47"/>
      <c r="D47" s="56"/>
      <c r="E47" s="57"/>
      <c r="F47" s="57"/>
      <c r="G47" s="58"/>
    </row>
    <row r="48" spans="1:7" ht="16.5" thickBot="1">
      <c r="A48" s="47"/>
      <c r="B48" s="49"/>
      <c r="C48" s="47"/>
      <c r="D48" s="56"/>
      <c r="E48" s="57"/>
      <c r="F48" s="57"/>
      <c r="G48" s="58"/>
    </row>
    <row r="49" spans="1:7" ht="16.5" thickBot="1">
      <c r="A49" s="47"/>
      <c r="B49" s="49"/>
      <c r="C49" s="47"/>
      <c r="D49" s="56"/>
      <c r="E49" s="57"/>
      <c r="F49" s="57"/>
      <c r="G49" s="58"/>
    </row>
    <row r="50" spans="1:7" ht="32.25" thickBot="1">
      <c r="A50" s="47" t="s">
        <v>418</v>
      </c>
      <c r="B50" s="49" t="s">
        <v>419</v>
      </c>
      <c r="C50" s="47"/>
      <c r="D50" s="56"/>
      <c r="E50" s="47"/>
      <c r="F50" s="47"/>
      <c r="G50" s="47"/>
    </row>
    <row r="51" spans="1:7" ht="15.75">
      <c r="A51" s="153"/>
      <c r="B51" s="154"/>
      <c r="C51" s="154"/>
      <c r="D51" s="155"/>
      <c r="E51" s="156"/>
      <c r="F51" s="156"/>
      <c r="G51" s="157"/>
    </row>
    <row r="52" spans="1:7" ht="15.75" customHeight="1">
      <c r="A52" s="158" t="s">
        <v>420</v>
      </c>
      <c r="B52" s="159"/>
      <c r="C52" s="159"/>
      <c r="D52" s="160"/>
      <c r="E52" s="161"/>
      <c r="F52" s="161"/>
      <c r="G52" s="162"/>
    </row>
    <row r="53" spans="1:7" ht="16.5" thickBot="1">
      <c r="A53" s="148"/>
      <c r="B53" s="149"/>
      <c r="C53" s="149"/>
      <c r="D53" s="150"/>
      <c r="E53" s="151" t="s">
        <v>372</v>
      </c>
      <c r="F53" s="151"/>
      <c r="G53" s="152"/>
    </row>
  </sheetData>
  <sheetProtection/>
  <mergeCells count="15">
    <mergeCell ref="A53:D53"/>
    <mergeCell ref="E53:G53"/>
    <mergeCell ref="D12:G12"/>
    <mergeCell ref="D26:G26"/>
    <mergeCell ref="D37:G37"/>
    <mergeCell ref="A51:D51"/>
    <mergeCell ref="E51:G51"/>
    <mergeCell ref="A52:D52"/>
    <mergeCell ref="E52:G52"/>
    <mergeCell ref="D5:G5"/>
    <mergeCell ref="A1:G1"/>
    <mergeCell ref="A3:A4"/>
    <mergeCell ref="B3:B4"/>
    <mergeCell ref="C3:C4"/>
    <mergeCell ref="D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2022-11-02T08:25:14Z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2022-11-01T14:46:43Z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eb258766-b719-42a2-a2af-31a2b3c3a817</vt:lpwstr>
  </property>
  <property fmtid="{D5CDD505-2E9C-101B-9397-08002B2CF9AE}" pid="7" name="MSIP_Label_defa4170-0d19-0005-0004-bc88714345d2_ActionId">
    <vt:lpwstr>f50bdb2e-dc29-483d-945e-00631d7e1741</vt:lpwstr>
  </property>
  <property fmtid="{D5CDD505-2E9C-101B-9397-08002B2CF9AE}" pid="8" name="MSIP_Label_defa4170-0d19-0005-0004-bc88714345d2_ContentBits">
    <vt:lpwstr>0</vt:lpwstr>
  </property>
</Properties>
</file>