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740" tabRatio="580" firstSheet="1" activeTab="2"/>
  </bookViews>
  <sheets>
    <sheet name="шаблон для звіту" sheetId="2" state="hidden" r:id="rId1"/>
    <sheet name="Нова2 " sheetId="5" r:id="rId2"/>
    <sheet name="Додаток (порівняльна) " sheetId="6" r:id="rId3"/>
  </sheets>
  <definedNames>
    <definedName name="_xlnm.Print_Titles" localSheetId="2">'Додаток (порівняльна) '!$22:$24</definedName>
    <definedName name="_xlnm.Print_Titles" localSheetId="0">'шаблон для звіту'!$4:$6</definedName>
    <definedName name="_xlnm.Print_Area" localSheetId="2">'Додаток (порівняльна) '!$A$1:$X$73</definedName>
    <definedName name="_xlnm.Print_Area" localSheetId="0">'шаблон для звіту'!$A$1:$O$293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7" i="6"/>
  <c r="J67"/>
  <c r="W63"/>
  <c r="T63"/>
  <c r="T53"/>
  <c r="H53"/>
  <c r="T52"/>
  <c r="H52"/>
  <c r="V49"/>
  <c r="T49"/>
  <c r="J49"/>
  <c r="H49"/>
  <c r="T48"/>
  <c r="H48"/>
  <c r="H47"/>
  <c r="T46"/>
  <c r="T40" s="1"/>
  <c r="H46"/>
  <c r="H104" s="1"/>
  <c r="H45"/>
  <c r="J38" s="1"/>
  <c r="J40" s="1"/>
  <c r="H44"/>
  <c r="T41"/>
  <c r="H41"/>
  <c r="T39"/>
  <c r="V38"/>
  <c r="V40" s="1"/>
  <c r="K38"/>
  <c r="K40" s="1"/>
  <c r="H36"/>
  <c r="H103" s="1"/>
  <c r="T35"/>
  <c r="T29" s="1"/>
  <c r="H33"/>
  <c r="T32"/>
  <c r="T31"/>
  <c r="H31"/>
  <c r="T30"/>
  <c r="W29"/>
  <c r="W31" s="1"/>
  <c r="V29"/>
  <c r="V31" s="1"/>
  <c r="K29"/>
  <c r="K31" s="1"/>
  <c r="W27"/>
  <c r="V27"/>
  <c r="T27"/>
  <c r="K27"/>
  <c r="J27"/>
  <c r="H27"/>
  <c r="H101" s="1"/>
  <c r="H98" s="1"/>
  <c r="T26"/>
  <c r="T25" s="1"/>
  <c r="H26"/>
  <c r="S18"/>
  <c r="Q18"/>
  <c r="F18"/>
  <c r="F16" s="1"/>
  <c r="D18"/>
  <c r="I18" s="1"/>
  <c r="S17"/>
  <c r="Q17"/>
  <c r="V17" s="1"/>
  <c r="F17"/>
  <c r="D17"/>
  <c r="I17" s="1"/>
  <c r="Q11"/>
  <c r="D11"/>
  <c r="Q10"/>
  <c r="Q6" s="1"/>
  <c r="D10"/>
  <c r="D6" s="1"/>
  <c r="V6"/>
  <c r="S6"/>
  <c r="I6"/>
  <c r="F6"/>
  <c r="K367" i="5"/>
  <c r="H367"/>
  <c r="H357"/>
  <c r="H356"/>
  <c r="J353"/>
  <c r="H353"/>
  <c r="H352"/>
  <c r="K349"/>
  <c r="J349"/>
  <c r="H349"/>
  <c r="H348"/>
  <c r="K345"/>
  <c r="J345"/>
  <c r="H345"/>
  <c r="H344"/>
  <c r="K341"/>
  <c r="J341"/>
  <c r="H341"/>
  <c r="H340"/>
  <c r="K338"/>
  <c r="K337"/>
  <c r="J337"/>
  <c r="H337"/>
  <c r="H336"/>
  <c r="H335" s="1"/>
  <c r="K333"/>
  <c r="J333"/>
  <c r="H333"/>
  <c r="H332"/>
  <c r="K329"/>
  <c r="J329"/>
  <c r="H329"/>
  <c r="H328"/>
  <c r="K325"/>
  <c r="J325"/>
  <c r="H325"/>
  <c r="H324"/>
  <c r="K321"/>
  <c r="J321"/>
  <c r="H321"/>
  <c r="H320"/>
  <c r="K317"/>
  <c r="J317"/>
  <c r="H317"/>
  <c r="H316"/>
  <c r="K313"/>
  <c r="J313"/>
  <c r="H313"/>
  <c r="H312"/>
  <c r="K309"/>
  <c r="J309"/>
  <c r="H309"/>
  <c r="H308"/>
  <c r="K305"/>
  <c r="J305"/>
  <c r="H305"/>
  <c r="H304"/>
  <c r="K301"/>
  <c r="J301"/>
  <c r="K300"/>
  <c r="J300"/>
  <c r="H299"/>
  <c r="H298"/>
  <c r="K295"/>
  <c r="J295"/>
  <c r="K294"/>
  <c r="J294"/>
  <c r="H293"/>
  <c r="H292"/>
  <c r="K289"/>
  <c r="J289"/>
  <c r="K288"/>
  <c r="J288"/>
  <c r="H287"/>
  <c r="H286"/>
  <c r="K283"/>
  <c r="J283"/>
  <c r="H283"/>
  <c r="H282"/>
  <c r="K279"/>
  <c r="J279"/>
  <c r="H279"/>
  <c r="H278"/>
  <c r="K275"/>
  <c r="J275"/>
  <c r="H275"/>
  <c r="H274"/>
  <c r="K271"/>
  <c r="J271"/>
  <c r="H271"/>
  <c r="H270"/>
  <c r="K267"/>
  <c r="J267"/>
  <c r="H267"/>
  <c r="H266"/>
  <c r="K263"/>
  <c r="J263"/>
  <c r="H263"/>
  <c r="H262"/>
  <c r="K259"/>
  <c r="J259"/>
  <c r="K255"/>
  <c r="J254"/>
  <c r="J255" s="1"/>
  <c r="H253"/>
  <c r="H252"/>
  <c r="K249"/>
  <c r="J249"/>
  <c r="H249"/>
  <c r="H248"/>
  <c r="H247" s="1"/>
  <c r="K245"/>
  <c r="J245"/>
  <c r="H245"/>
  <c r="H244"/>
  <c r="K241"/>
  <c r="J241"/>
  <c r="K240"/>
  <c r="J240"/>
  <c r="H239"/>
  <c r="H238"/>
  <c r="K235"/>
  <c r="J235"/>
  <c r="H235"/>
  <c r="H234"/>
  <c r="K231"/>
  <c r="J231"/>
  <c r="H231"/>
  <c r="H230"/>
  <c r="H229" s="1"/>
  <c r="K227"/>
  <c r="J227"/>
  <c r="H227"/>
  <c r="H226"/>
  <c r="K223"/>
  <c r="J223"/>
  <c r="H223"/>
  <c r="H222"/>
  <c r="K219"/>
  <c r="J219"/>
  <c r="K218"/>
  <c r="H217"/>
  <c r="H216"/>
  <c r="K213"/>
  <c r="J213"/>
  <c r="H211"/>
  <c r="H210"/>
  <c r="K207"/>
  <c r="J207"/>
  <c r="H207"/>
  <c r="H206"/>
  <c r="K203"/>
  <c r="J203"/>
  <c r="H203"/>
  <c r="H202"/>
  <c r="K199"/>
  <c r="J199"/>
  <c r="H197"/>
  <c r="H196"/>
  <c r="K193"/>
  <c r="J193"/>
  <c r="H191"/>
  <c r="H190"/>
  <c r="K187"/>
  <c r="J187"/>
  <c r="H187"/>
  <c r="H186"/>
  <c r="H181"/>
  <c r="K180"/>
  <c r="K183" s="1"/>
  <c r="J180"/>
  <c r="J183" s="1"/>
  <c r="H180"/>
  <c r="J176"/>
  <c r="J174" s="1"/>
  <c r="J177" s="1"/>
  <c r="H175"/>
  <c r="K174"/>
  <c r="K177" s="1"/>
  <c r="H174"/>
  <c r="K171"/>
  <c r="J171"/>
  <c r="H169"/>
  <c r="H168"/>
  <c r="K165"/>
  <c r="J165"/>
  <c r="H163"/>
  <c r="H162"/>
  <c r="K159"/>
  <c r="J159"/>
  <c r="H159"/>
  <c r="H158"/>
  <c r="K155"/>
  <c r="J155"/>
  <c r="H153"/>
  <c r="H152"/>
  <c r="K149"/>
  <c r="J149"/>
  <c r="H147"/>
  <c r="H146"/>
  <c r="K143"/>
  <c r="J143"/>
  <c r="H141"/>
  <c r="H140"/>
  <c r="K137"/>
  <c r="J137"/>
  <c r="K135"/>
  <c r="J135"/>
  <c r="H135"/>
  <c r="H134"/>
  <c r="K131"/>
  <c r="J131"/>
  <c r="H129"/>
  <c r="H128"/>
  <c r="K125"/>
  <c r="J125"/>
  <c r="H123"/>
  <c r="H122"/>
  <c r="K119"/>
  <c r="J119"/>
  <c r="H117"/>
  <c r="H116"/>
  <c r="K113"/>
  <c r="J113"/>
  <c r="H111"/>
  <c r="H110"/>
  <c r="K107"/>
  <c r="J107"/>
  <c r="K106"/>
  <c r="J106"/>
  <c r="H105"/>
  <c r="H104"/>
  <c r="K101"/>
  <c r="J101"/>
  <c r="J100"/>
  <c r="H99"/>
  <c r="H98"/>
  <c r="K95"/>
  <c r="J95"/>
  <c r="J94"/>
  <c r="H93"/>
  <c r="H92"/>
  <c r="K89"/>
  <c r="J89"/>
  <c r="H89"/>
  <c r="H88"/>
  <c r="K85"/>
  <c r="J85"/>
  <c r="K84"/>
  <c r="J84"/>
  <c r="H83"/>
  <c r="H82"/>
  <c r="K79"/>
  <c r="J79"/>
  <c r="H77"/>
  <c r="H76"/>
  <c r="H73"/>
  <c r="K72"/>
  <c r="K73" s="1"/>
  <c r="J72"/>
  <c r="J73" s="1"/>
  <c r="H72"/>
  <c r="H63"/>
  <c r="K62"/>
  <c r="K68" s="1"/>
  <c r="J62"/>
  <c r="J68" s="1"/>
  <c r="H62"/>
  <c r="K59"/>
  <c r="J59"/>
  <c r="H59"/>
  <c r="H58"/>
  <c r="H56"/>
  <c r="K48" s="1"/>
  <c r="K50" s="1"/>
  <c r="H51"/>
  <c r="H49"/>
  <c r="J48"/>
  <c r="J50" s="1"/>
  <c r="H45"/>
  <c r="H42"/>
  <c r="H41"/>
  <c r="H40"/>
  <c r="K39"/>
  <c r="K41" s="1"/>
  <c r="J39"/>
  <c r="J41" s="1"/>
  <c r="K37"/>
  <c r="J37"/>
  <c r="H37"/>
  <c r="H36"/>
  <c r="G26"/>
  <c r="E26"/>
  <c r="G25"/>
  <c r="E25"/>
  <c r="E19"/>
  <c r="E18"/>
  <c r="J14"/>
  <c r="G14"/>
  <c r="T47" i="6" l="1"/>
  <c r="T51"/>
  <c r="I16"/>
  <c r="H102"/>
  <c r="H51"/>
  <c r="V18"/>
  <c r="H39"/>
  <c r="H100"/>
  <c r="H99" s="1"/>
  <c r="D16"/>
  <c r="H40"/>
  <c r="H30"/>
  <c r="V16"/>
  <c r="H35"/>
  <c r="H38"/>
  <c r="S16"/>
  <c r="Q16"/>
  <c r="W38"/>
  <c r="W40" s="1"/>
  <c r="T44"/>
  <c r="T38" s="1"/>
  <c r="H25"/>
  <c r="H32"/>
  <c r="J29"/>
  <c r="J31" s="1"/>
  <c r="H133" i="5"/>
  <c r="H81"/>
  <c r="H355"/>
  <c r="H179"/>
  <c r="H225"/>
  <c r="H347"/>
  <c r="H57"/>
  <c r="H251"/>
  <c r="H327"/>
  <c r="J25"/>
  <c r="H127"/>
  <c r="H221"/>
  <c r="H233"/>
  <c r="H273"/>
  <c r="H285"/>
  <c r="H297"/>
  <c r="J26"/>
  <c r="H145"/>
  <c r="H161"/>
  <c r="H103"/>
  <c r="H167"/>
  <c r="H215"/>
  <c r="H319"/>
  <c r="H157"/>
  <c r="H205"/>
  <c r="H343"/>
  <c r="H237"/>
  <c r="H75"/>
  <c r="H185"/>
  <c r="H303"/>
  <c r="H269"/>
  <c r="H281"/>
  <c r="H39"/>
  <c r="K63"/>
  <c r="K69" s="1"/>
  <c r="H323"/>
  <c r="E14"/>
  <c r="H189"/>
  <c r="H291"/>
  <c r="H315"/>
  <c r="E24"/>
  <c r="H87"/>
  <c r="H115"/>
  <c r="H243"/>
  <c r="H61"/>
  <c r="H339"/>
  <c r="G24"/>
  <c r="H195"/>
  <c r="H307"/>
  <c r="H351"/>
  <c r="H91"/>
  <c r="H121"/>
  <c r="H151"/>
  <c r="H209"/>
  <c r="H261"/>
  <c r="H331"/>
  <c r="H35"/>
  <c r="H50"/>
  <c r="H139"/>
  <c r="H201"/>
  <c r="H311"/>
  <c r="H71"/>
  <c r="H97"/>
  <c r="H109"/>
  <c r="H173"/>
  <c r="H265"/>
  <c r="H277"/>
  <c r="H54"/>
  <c r="H48" s="1"/>
  <c r="J63"/>
  <c r="J69" s="1"/>
  <c r="H29" i="6" l="1"/>
  <c r="H97"/>
  <c r="H96" s="1"/>
  <c r="J24" i="5"/>
  <c r="H21" i="2"/>
  <c r="H20"/>
  <c r="H22"/>
  <c r="H14"/>
  <c r="H15"/>
  <c r="L13"/>
  <c r="M13"/>
  <c r="N13"/>
  <c r="K13"/>
  <c r="H13" s="1"/>
  <c r="H12"/>
  <c r="H9"/>
  <c r="H11" s="1"/>
</calcChain>
</file>

<file path=xl/sharedStrings.xml><?xml version="1.0" encoding="utf-8"?>
<sst xmlns="http://schemas.openxmlformats.org/spreadsheetml/2006/main" count="1441" uniqueCount="273">
  <si>
    <t>Перелік завдань і заходів</t>
  </si>
  <si>
    <t>Завдання програми</t>
  </si>
  <si>
    <t>Заходи програми</t>
  </si>
  <si>
    <t>Джерела фінансування</t>
  </si>
  <si>
    <t>Назва показника</t>
  </si>
  <si>
    <t>2024 рік</t>
  </si>
  <si>
    <t>2025 рік</t>
  </si>
  <si>
    <t>2024 - 2025</t>
  </si>
  <si>
    <t>Бюджет міста Києва</t>
  </si>
  <si>
    <t>Всього</t>
  </si>
  <si>
    <t>показник ефективності: середні витрати на 1 пацієнта, тис. грн.</t>
  </si>
  <si>
    <t>показник витрат: обсяг видатків, тис.грн.</t>
  </si>
  <si>
    <t>показник продукту: кількість хворих, які забезпечені засобами догляду за стомою, осіб</t>
  </si>
  <si>
    <t>показник ефективності: вартість одного дослідження, тис. грн</t>
  </si>
  <si>
    <t>показник продукту:</t>
  </si>
  <si>
    <t xml:space="preserve"> - чоловіків, осіб</t>
  </si>
  <si>
    <t xml:space="preserve"> - жінок, осіб</t>
  </si>
  <si>
    <t>показник ефективності: середні витрати на один заклад, тис.грн</t>
  </si>
  <si>
    <t>показник продукту: кількість машино/годин</t>
  </si>
  <si>
    <t>показник ефективності: середні витрати на одну машино/годину, грн.</t>
  </si>
  <si>
    <t>показник продукту: кількість об'єктів будівництва, реконструкції та реставрації, одиниць</t>
  </si>
  <si>
    <t>показник ефективності: середні витрати на одного пацієнта, тис. грн.</t>
  </si>
  <si>
    <t>показник ефективності: середні витрати на одне оперативне втручання, грн.</t>
  </si>
  <si>
    <t>РАЗОМ ПО МЦП</t>
  </si>
  <si>
    <t xml:space="preserve"> -чоловіків</t>
  </si>
  <si>
    <t xml:space="preserve"> -жінок</t>
  </si>
  <si>
    <t>кількість заготовленої крові та її компонентів, донацій, в тому числі:</t>
  </si>
  <si>
    <t>кількість виготовлених вірусінактивованих та кріоконсервованих компонентів крові, доз, в тому числі:</t>
  </si>
  <si>
    <t>показник продукту: кількість дітей до 2-х років, які забезпечені пільговим харчуванням, осіб</t>
  </si>
  <si>
    <t>показник продукту: кількість хворих на ідіопатичну тромбоцитопенічну пурпуру, які забезпечені лікарськими засобами, осіб</t>
  </si>
  <si>
    <t xml:space="preserve"> - медичними виробами до приладів для постійної інфузії інсуліну (інсулінових помп), осіб</t>
  </si>
  <si>
    <t xml:space="preserve"> - забезпечення приладами для постійної інфузії інсуліну (інсуліновими помпами), тис. грн.</t>
  </si>
  <si>
    <t xml:space="preserve"> - забезпечення медчиними виробами до приладів для постійної інфузії інсуліну (за комісійним висновком), тис. грн.</t>
  </si>
  <si>
    <t>2.7. Забезпечення лікарськими засобами хворих на муковісцидоз</t>
  </si>
  <si>
    <t>2.8. Забезпечення лікувальним харчуванням хворих на муковісцидоз</t>
  </si>
  <si>
    <t xml:space="preserve">2.9. Забезпечення лікувальним харчуванням хворих на фенілкетонурію </t>
  </si>
  <si>
    <t>2.10. Забезпечення лікарськими засобами хворих на ювенільний ревматоїдний артрит</t>
  </si>
  <si>
    <t>2.11. Забезпечення лікарськими засобами хворих на хворобу Стілла</t>
  </si>
  <si>
    <t>2.12. Забезпечення лікарськими засобами хворих на системну склеродермію</t>
  </si>
  <si>
    <t>2.13. Забезпечення лікарськими засобами хворих на системні васкуліти</t>
  </si>
  <si>
    <t>2.14. Забезпечення лікарськими засобами хворих на спондилоартрити</t>
  </si>
  <si>
    <t>2.18. Забезпечення лікарськими засобами хворих на мукополісахаридоз</t>
  </si>
  <si>
    <t>2.19. Забезпечення медичними виробами хворих на бульозний епідермоліз</t>
  </si>
  <si>
    <t>2.20. Забезпечення лікувальним харчуванням хворих на бульозний епідермоліз</t>
  </si>
  <si>
    <t>2.44. Забезпечення слуховими апаратами пацієнтів із вродженою або набутою туговухістю</t>
  </si>
  <si>
    <t>2.53. Забезпечення хворих засобами догляду за стомою</t>
  </si>
  <si>
    <t>міської цільової програми "Підтримка та розвиток галузі охорони здоров'я столиці" на 2024-2025 роки</t>
  </si>
  <si>
    <t>2.30. Забезпечення лікарськими засобами хворих на ідіопатичну тромбоцитопенічну пурпуру</t>
  </si>
  <si>
    <t>2.31. Забезпечення лікарськими засобами проведення замісної терапії хворим на коагулопатію</t>
  </si>
  <si>
    <t>2.35. Забезпечення хіміопрепаратами та супроводжуючою терапією хворих з онкогематологічною патологією</t>
  </si>
  <si>
    <t xml:space="preserve"> - на забезпечення пацієнтів приладами для постійної інфузії інсуліну (інсуліновими помпами), тис. грн.</t>
  </si>
  <si>
    <t xml:space="preserve"> - на забезпечення пацієнтів медичними виробами до приладів для постійної інфузії інсуліну (інсуліновими помпами), тис. грн.</t>
  </si>
  <si>
    <t>показник продукту: кількість пацієнтів, які забезпечені медичними виробами проведення вимірювання глікованого гемоглобіну, осіб</t>
  </si>
  <si>
    <t>показник продукту: кількість пацієнтів, з вродженою або набутою туговухістю, що забезпечені слуховими апаратами, осіб</t>
  </si>
  <si>
    <t>показник якості: рівень виконання заходу, %</t>
  </si>
  <si>
    <t xml:space="preserve"> - дівчаток, осіб</t>
  </si>
  <si>
    <t xml:space="preserve"> - хлопчиків, осіб</t>
  </si>
  <si>
    <t>2.45. Забезпечення кохлеарними імплантами пацієнтів, які мають вади слуху за медичними показами</t>
  </si>
  <si>
    <t xml:space="preserve">2.55. Забезпечення дітей до 2-х років пільговим харчуванням в рамках виконання постанови КМ України від 8 лютого 1994 р. № 66 </t>
  </si>
  <si>
    <t>Оперативна ціль Стратегії розвитку міста Києва до 2025 року</t>
  </si>
  <si>
    <t>Строки виконання заходу</t>
  </si>
  <si>
    <t>Виконавці заходу</t>
  </si>
  <si>
    <t>Очікуваний результат (результативні показники)</t>
  </si>
  <si>
    <t>1. Приведення закладів охорони здоров'я у відповідність до сучасних потреб</t>
  </si>
  <si>
    <t>Департамент охорони здоров'я, заклади охорони здоров'я, що засновані на комунальній власності територіальної громади м. Києва</t>
  </si>
  <si>
    <t>показник продукту: кількість пацієнтів дитячого віку, хворих на цукровий діабет, які забезпечені препаратами глюкагону для невідкладної терапії гіпоглікемій, осіб</t>
  </si>
  <si>
    <t>2.5. Забезпечення препаратами гормону росту пацієнтів дитячого віку, хворих на гіпофізарний нанізм та нанізм різного походження</t>
  </si>
  <si>
    <t>показник витрат: обсяг видатків, тис. грн.</t>
  </si>
  <si>
    <t>показник витрат: обсяг видатків, тис .грн.</t>
  </si>
  <si>
    <t>2.1. Забезпечення пацієнтів дитячого віку, хворих на цукровий діабет, препаратами глюкагону для невідкладної терапії гіпоглікемій</t>
  </si>
  <si>
    <t>2.2. Забезпечення пацієнтів дитячого віку з лабільним перебігом цукрового діабету приладами для постійної інфузії інсуліну (інсуліновими помпами) та медичними виробами до приладів для постійної інфузії інсуліну (за комісійним висновком)</t>
  </si>
  <si>
    <t xml:space="preserve"> - приладами для постійної інфузії інсуліну (інсуліновими помпами), осіб</t>
  </si>
  <si>
    <t>2.3. Забезпечення медичними виробами проведення вимірювання глікованого гемоглобіну у хворих на цукровий діабет</t>
  </si>
  <si>
    <t>2.4. Забезпечення пацієнтів дитячого віку з передчасним статевим розвитком аналогами гонадотропін-рилізинг гормону</t>
  </si>
  <si>
    <t xml:space="preserve">2.6. Забезпечення лікарськими засобами хворих з акромегалією </t>
  </si>
  <si>
    <t>показник продукту: кількість хворих на муковізцидос, що отримали лікувальне харчування, осіб, в т.ч.:</t>
  </si>
  <si>
    <t>2.15. Забезпечення лікарськими засобами хворих на спінально - м'язову атрофію (за комісійним висновком)</t>
  </si>
  <si>
    <t>2.16. Забезпечення лікувальним харчуванням хворих на спінально - м'язову атрофію (за комісійним висновком)</t>
  </si>
  <si>
    <t>2.17. Забезпечення лікарськими засобами пацієнтів з хворобою Гоше</t>
  </si>
  <si>
    <t>показник продукту: кількість пацієнтів з хворобою Гоше, які забезпечені лікарськими засобами, осіб</t>
  </si>
  <si>
    <t>показник продукту: кількість пацієнтів, хворих на запальні хронічні захворювання товстого кишківника (хвороба Крона та виразковий коліт), які забезпечені лікарськими засобами та медичними виробами, осіб, в т.ч.:</t>
  </si>
  <si>
    <t>показник продукту: кількість пацієнтів дитячого віку, хворих на запальні хронічні захворювання товстого кишківника (хвороба Крона та виразковий коліт), які забезпечені лікувальним харчуванням, осіб, в т.ч.:</t>
  </si>
  <si>
    <t>2.23. Забезпечення лікарськими засобами пацієнтів дитячого віку з хворобою Кавасакі</t>
  </si>
  <si>
    <t>2.24. Забезпечення лікарськими засобами хворих на легеневу гіпертензію</t>
  </si>
  <si>
    <t>показник продукту: кількість пацієнтів, які забезпечені лікарськими засобами для лікування легеневої гіпертензії, осіб, в т.ч.:</t>
  </si>
  <si>
    <t>2.25. Забезпечення лікарськими засобами хворих на тирозинемією</t>
  </si>
  <si>
    <t>показник продукту: кількість хворих з тирозинемією, які забезпечені лікарськими засобами, осіб, в т.ч.:</t>
  </si>
  <si>
    <t xml:space="preserve">2.26. Забезпечення лікувальним харчуванням хворих на тирозинемію </t>
  </si>
  <si>
    <t>показник продукту: кількість хворих з тирозинемією, які забезпечені лікувальним харчуванням осіб</t>
  </si>
  <si>
    <t>показник продукту: кількість пацієнтів дитячого віку, хворих на метілмалонову аміноацидурію, які забезпечені лікувальним харчуванням, осіб</t>
  </si>
  <si>
    <t>2.28. Забезпечення лікарськими засобами хворих на первинний імунодефіцит</t>
  </si>
  <si>
    <t>2.32. Забезпечення лікарськими засобами пацієнтів з демієлінізуючими захворюваннями нервової системи</t>
  </si>
  <si>
    <t>показник продукту: кількість пацієнтів з демієлінізуючими захворюваннями нервової системи, які забезпечені лікарськими засобами, осіб</t>
  </si>
  <si>
    <t>2.33. Забезпечення лікарськими засобами хворих з ВІЛ - інфекцією в термінальній стадії з ускладненим перебігом</t>
  </si>
  <si>
    <t xml:space="preserve">2.34. Забезпечення етіотропним противірусним лікуванням хворих на вірусний гепатит В і С </t>
  </si>
  <si>
    <t>показник продукту: кількість пацієнтів, які забезпечені етіотропним противірусним лікуванням хворих на вірусний гепатит В і С, осіб:</t>
  </si>
  <si>
    <t>показник продукту: кількість пацієнтів з онкогематологічною патологією, які забезпечені хіміопрепаратами та супроводжуючою терапією, осіб</t>
  </si>
  <si>
    <t xml:space="preserve">2.38. Забезпечення лікарськими засобами лікування дихальних розладів у новонароджених </t>
  </si>
  <si>
    <t>показник продукту: кількість пацієнтів, які забезпечені лікарськими засобами для лікування дихальних розладів новонароджених, осіб</t>
  </si>
  <si>
    <t xml:space="preserve">2.39. Забезпечення пацієнтів лікарськими засобами, медичними виробами для проведення екстракорпоральних методів лікування (гемодіалізу, гемофільтрації, перитонеального діалізу тощо) </t>
  </si>
  <si>
    <t xml:space="preserve">2.40. Забезпечення пацієнтів лікарськими засобами для корекції порушень фосфорно-кальцієвого обміну, вторинного гіперпаратиреозу </t>
  </si>
  <si>
    <t>показник продукту: кількість пацієнтів із захворюванням нирок, які будуть забезпечені лікарськими засобами для корекції порушень фосфорно-кальцієвого обміну, вторинного гіперпаратиреозу, осіб</t>
  </si>
  <si>
    <t xml:space="preserve">2.41. Забезпечення пацієнтів лікарськими засобами та медичними виробами для проведення екстракорпоральних методів лікування </t>
  </si>
  <si>
    <t>2.43. Забезпечення лікувальним харчуванням дітей віком від 4 років та дорослих при хронічній хворобі нирок</t>
  </si>
  <si>
    <t>показник продукту: кількість пацієнтів, які мають вади слуху, що забезпечені кохлеарними імплантами, осіб</t>
  </si>
  <si>
    <t>2.46. Забезпечення/заміна мовних процесорів пацієнтам, які мають вади слуху за медичними показами</t>
  </si>
  <si>
    <t>показник продукту: кількість пацієнтів з вродженою або набутою туговухістю, які забезпечені мовними процесорами, осіб</t>
  </si>
  <si>
    <t>2.47. Забезпечення пацієнтів медичними виробами при офтальмологічних захворюваннях (катаракта, глаукома, вітректомія тощо)</t>
  </si>
  <si>
    <t>2.49. Забезпечення пацієнтів медичними виробами при наданні кардіохірургічної допомоги</t>
  </si>
  <si>
    <t>показник продукту: кількість пацієнтів, що забезпечені медичними виробами при наданні кардіохірургічної допомоги, осіб</t>
  </si>
  <si>
    <t>2.50. Забезпечення пацієнтів лікарськими засобами та медичними виробами при лікуванні наслідків бойової травми методом відновно - реконструктивної хірургії</t>
  </si>
  <si>
    <t xml:space="preserve">2.51. Забезпечення лікарськими засобами та медичними виробами пацієнтів з судинно-мозковими захворюваннями, яким показано нейрохірургічні втручання </t>
  </si>
  <si>
    <t>2.52. Забезпечення засобами догляду пацієнтів паліативних відділень (підгузки, пелюшки)</t>
  </si>
  <si>
    <t>показник продукту: кількість пацієнтів паліативних відділень, які забезпечені засобами догляду (підгузки, пелюшки), осіб</t>
  </si>
  <si>
    <t>показник продукту: кількість пацієнтів дитячого віку з передчасним статевим розвитком, які забезпечені аналогами гонадотропін -рилізинг гормону осіб, в т.ч.:</t>
  </si>
  <si>
    <t>показник продукту: кількість пацієнтів дитячого віку, хворих на гіпофізарний нанізм та нанізм різного походження, які забезпечені препаратами гормону росту, осіб, в т.ч.:</t>
  </si>
  <si>
    <t>2.27. Забезпечення лікувальним харчуванням пацієнтів дитячого віку, хворих на метілмалонову аміноацидурію</t>
  </si>
  <si>
    <t xml:space="preserve">2.21. Забезпечення лікарськими засобами та медичними виробами хворих на запальні хронічні захворювання товстого кишківника (хвороба Крона та виразковий коліт) </t>
  </si>
  <si>
    <t xml:space="preserve">2.22. Забезпечення лікувальним харчуванням пацієнтів дитячого віку, хворих на запальні хронічні захворювання товстого кишківника (хвороба Крона та виразковий коліт) </t>
  </si>
  <si>
    <t>показник продукту: кількість пацієнтів дитячого віку з хворобою Кавасакі, які забезпечені лікарськими засобами, осіб</t>
  </si>
  <si>
    <t>2.29. Забезпечення лікарськими засобами хворих на розсіяний склероз</t>
  </si>
  <si>
    <t>показник продукту: кількість пацієнтів з ВІЛ - інфекцією в термінальній стадії з ускладненим перебігом, які забезпечені лікарськими засобами, осіб</t>
  </si>
  <si>
    <t>показник продукту: кількість пацієнтів з онкологічними захворюваннями, які забезпечені лікарськими засобами для супроводу та лікування, осіб</t>
  </si>
  <si>
    <t>2.36. Забезпечення лікарськими засобами для лікування та супроводу хворих з онологічними захворюваннями</t>
  </si>
  <si>
    <t xml:space="preserve">2.37. Забезпечення витратними матеріалами для проведення забору донорської крові та її компонентів, виготовлення вірусінактивованих та кріоконсервованих компонентів крові </t>
  </si>
  <si>
    <t>2.42. Забезпечення лабораторними реактивами для обстеження пацієнтів із захворюванням нирок</t>
  </si>
  <si>
    <t>показник продукту: кількість пацієнтів із захворюванням нирок, які забезпечені лабораторними реактивами для обстеження, осіб</t>
  </si>
  <si>
    <t>показник продукту: кількість пацієнтів, що отримали лікування наслідків бойової травми методом відновно - реконструктивної хірургії, осіб</t>
  </si>
  <si>
    <t>показник продукту: кількість закладів, що отримують відшкодування витрат на безоплатний та пільговий відпуск лікарських засобів, од.</t>
  </si>
  <si>
    <t xml:space="preserve">показник ефективності: середні витрати на відшкодування закладу охорони здоров'я безоплатного та пільгового відпуску лікарських засобів за рецептами лікарів у разі амбулаторного лікування, тис. грн. </t>
  </si>
  <si>
    <t>Департамент охорони здоров'я, КНП «Київський міський інформаційно-аналітичний центр медичної статистики»</t>
  </si>
  <si>
    <t xml:space="preserve">Департамент охорони здоров'я, КНП "Центр екстреної медичної допомоги та медицини катастроф міста Києва" </t>
  </si>
  <si>
    <t>Департамент охорони здоров'я, дитячий спеціалізований санаторій «Ялинка», дитячий спеціалізований санаторій «Лісова поляна»</t>
  </si>
  <si>
    <t xml:space="preserve">показник ефективності: середні витрати на підтримку закладу, тис. грн. </t>
  </si>
  <si>
    <t>показник продукту: кількість закладів, що отримують підтримку, од.</t>
  </si>
  <si>
    <t xml:space="preserve">2. Підтримка киян, які потребують додаткової медичної допомоги </t>
  </si>
  <si>
    <t>3. Інформатизація сектора охорони здоров'я</t>
  </si>
  <si>
    <t xml:space="preserve">4. Вдосконалення системи надання екстренної медичної допомоги та медицини катастроф </t>
  </si>
  <si>
    <t xml:space="preserve">5. Розширення автономії закладів охорони здоров'я у фінансовій та управлінській діяльності </t>
  </si>
  <si>
    <t xml:space="preserve">6. Створення належних організаційних умов функціонування єдиного медичного простору </t>
  </si>
  <si>
    <t>4.1. Забезпечення централізованими послугами спеціалізованого автотранспорту для надання екстренної медичної допомоги населенню</t>
  </si>
  <si>
    <t xml:space="preserve">5.1. Підтримка закладів охорони здоров'я, які знаходяться в статусі бюджетних установ до завершення їх реорганізації </t>
  </si>
  <si>
    <t xml:space="preserve">6.1. Підтримка КО "Київмедспецтранс" в частині забезпечення комунальних закладів охорони здоров'я послугами спеціалізованого атотранспорту для надання медичної допомоги </t>
  </si>
  <si>
    <t>ІІ. Підвищення ефективності системи управління у галузі охорони здоров'я</t>
  </si>
  <si>
    <t xml:space="preserve">I. Забезпечення якісної та доступної медицини                 в м. Києві </t>
  </si>
  <si>
    <t>Обсяги фінансування, (тис.грн.)</t>
  </si>
  <si>
    <t>показник ефективності: середні витрати на один об'єкт, тис. грн</t>
  </si>
  <si>
    <t>Департамент охорони здоров'я,заклади охорони здоров'я, що засновані на комунальній власності територіальної громади м. Києва, КП "Інженерний центр"</t>
  </si>
  <si>
    <t xml:space="preserve">1.1. Будівництво, реконструкція та реставрація в закладах охорони здоров'я, що засновані на комунальній власності територіальної громади м. Києва, оновлення та забезпечення їх матеріально-технічної бази </t>
  </si>
  <si>
    <t>1.2. Проведення капітальних ремонтів в закладах охорони здоров'я, що засновані на комунальній власності територіальної громади м. Києва</t>
  </si>
  <si>
    <t>1.3. Закупівля обладнання для закладів  охорони здоров'я, що засновані на комунальній власності територіальної громади м. Києва</t>
  </si>
  <si>
    <t>показник якості: рівень забезпечення пацієнтів у % до потреби</t>
  </si>
  <si>
    <t xml:space="preserve">показник якості: рівень забезпечення пацієнтів у %  до потреби </t>
  </si>
  <si>
    <t>показник ефективності: середні витрати на витратні матеріали для заготівлі крові та її компонентів, виготовлення з них вірусінактивованих та кріоконсервованих компонентів крові, тис. грн.</t>
  </si>
  <si>
    <t>показник продукту: кількість пацієнтів, які забезпечені лікарськими засобами, медичними виробами для проведення екстракорпоральних методів лікування (гемодіалізу, гемофільтрації, перитонеального діалізу тощо), осіб</t>
  </si>
  <si>
    <t>показник продукту: кількість пацієнтів, які забезпечені лікувальним харчуванням для дітей віком від 4 років та дорослих при хронічній хворобі нирок, осіб</t>
  </si>
  <si>
    <t xml:space="preserve">2.48. Забезпечення пацієнтів медичними виробами та інструментарієм для їх імплантації при проведенні оперативних втручань з ендопротезування суглобів </t>
  </si>
  <si>
    <t>3.1. Забезпечення функціонування інформаційно-аналітичної системи галузі охорони здоров'я в частині виконання заходів, пов'язаних із збором, обробкою, зберіганням та передачею медико -статистичної інформації</t>
  </si>
  <si>
    <t>показник продукту: кількість проведених оперативних втручань з ендопротезування суглобів,  од.</t>
  </si>
  <si>
    <t xml:space="preserve">2.54. Забезпечення закладів охорони здоров'я при амбулаторному лікуванні відповідно до постанови КМУ від 17.08.1998 №1303 "Про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захворювань" лікарськими засобами, що не ввійшли до програми "Доступні ліки"
</t>
  </si>
  <si>
    <t>показник продукту: кількість пацієнтів, які забезпечені лікарськими засобами та медичними виробами для проведення екстракорпоральних методів лікування, осіб</t>
  </si>
  <si>
    <t>показник продукту: кількість пацієнтів, які забезпечені медичними виробами для проведення лікування офтальмологічних захворювань (катаракта, глаукома, вітректомія тощо), осіб</t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</si>
  <si>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акромегалію, які забезпечені лікарськими засобами, осіб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</si>
  <si>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муковісцидоз,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</si>
  <si>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фенілкетонурію, які забезпечені лікувальним харчуванням,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</si>
  <si>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ювенільний ревматоїдний артрит,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</si>
  <si>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>хворих на хворобу Стілла,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</si>
  <si>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системну склеродермію,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</si>
  <si>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>хворих на системні васкуліти,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</si>
  <si>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спондилоартрити,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</si>
  <si>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спінально - м'язову атрофію (за комісійним висновком),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</si>
  <si>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спінально - м'язову атрофію (за комісійним висновком), які забезпечені лікувальним харчуванням,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</si>
  <si>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мукополісахаридоз, які забезпечені лікарськими засобами, осіб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</si>
  <si>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бульозним епідермолізом, які забезпечені медичними виробами,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</si>
  <si>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бульозним епідермолізом, які забезпечені лікувальним харчуванням,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</si>
  <si>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первинний імунодефіцит,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</si>
  <si>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розсіяний склероз, які забезпечені лікарськими засобами, осіб, в т.ч.:</t>
    </r>
  </si>
  <si>
    <r>
      <t>показник продукту: кількість пацієнтів</t>
    </r>
    <r>
      <rPr>
        <sz val="10"/>
        <color rgb="FFFF0000"/>
        <rFont val="Times New Roman"/>
        <family val="1"/>
        <charset val="204"/>
      </rPr>
      <t>,</t>
    </r>
    <r>
      <rPr>
        <sz val="10"/>
        <rFont val="Times New Roman"/>
        <family val="1"/>
        <charset val="204"/>
      </rPr>
      <t xml:space="preserve"> хворих на коагулопатію, які забезпечені лікарськими засобами для замісної терапії, осіб</t>
    </r>
  </si>
  <si>
    <t>показник продукту: кількість наданих  інформаційно-аналітичних матеріалів (аналітичних довідок, методичних рекомендацій, письмових роз’яснень, звітних форм, довідників та іншої інформації), од.</t>
  </si>
  <si>
    <t>показник ефективності: середні витрати надання інформаційно-аналітичного матеріалу,  тис. грн</t>
  </si>
  <si>
    <t>показник якості: рівень забезпечення інформаційно-аналітичними матеріалами, у %  до запланованого</t>
  </si>
  <si>
    <t>Апарат ВО КМР (КМДА),                        КО "Київмедспецтранс"</t>
  </si>
  <si>
    <t>показник продукту: кількість пацієнтів із судинно-мозковими захворюваннями, які забезпечені медичними виробами та лікарськими засобами для проведення нейрохірургічних втручань, осіб</t>
  </si>
  <si>
    <t>Департамент охорони здоров'я, заклади охорони здоров'я, що засновані на комунальній власності територіальної громади м. Києва, РДА, КП "Інженерний центр", комунальне підприємство з питань будівництва житлових будинків "Житлоінвестбуд-УКБ"</t>
  </si>
  <si>
    <t>показник якості: динаміка кількості закладів охорони здоров'я, що забезпечуються лікарськими засобами у порівнянні з минулим роком, %</t>
  </si>
  <si>
    <t>показник якості: динаміка кількості дітей до 2-х років, що отримують пільгове харчування у порівнянні з минулим роком, %</t>
  </si>
  <si>
    <t>показник ефективності: середні витрати на одного пацієнта, тис. грн.:</t>
  </si>
  <si>
    <t xml:space="preserve">Інші джерела </t>
  </si>
  <si>
    <t>показник якості: рівень освоєння коштів, %</t>
  </si>
  <si>
    <t>показник якості: рівень забезпечення пацієнтів,  у % до потреби</t>
  </si>
  <si>
    <t>показник продукту: кількість дітей з лабільним перебігом цукрового діабету, які забезпечені:</t>
  </si>
  <si>
    <t>показник якості: рівень забезпечення витратним матеріалом у % до потреби</t>
  </si>
  <si>
    <t>показник якості: рівень забезпечення пацієнтів у % до запланованого</t>
  </si>
  <si>
    <t>показник якості: рівень забезпечення закладів автотранспортом, %</t>
  </si>
  <si>
    <t>показник продукту: кількість закладів охорони здоров'я, що засновані на комунальній власності територіальної громади м. Києва, у яких проведено капітальні ремонти, одиниць</t>
  </si>
  <si>
    <t>показник ефективності: середні витрати на один заклад охорони здоров'я, що заснований на комунальній власності територіальної громади м. Києва, тис. грн</t>
  </si>
  <si>
    <t>показник продукту: кількість закладів охорони здоров'я, що засновані на комунальній власності територіальної громади м. Києва, які підлягають забезпеченню, одиниць</t>
  </si>
  <si>
    <t>показник якості: частка закладів охорони здоров'я, що засновані на комунальній власності територіальної громади м. Києва,що забезпечені обладнанням в поточному році у загальній кількості закладів, %</t>
  </si>
  <si>
    <t>показник якості: частка закладів охорони здоров'я, що засновані на комунальній власності територіальної громади м. Києва, у яких проведено капітальні ремонти, в поточному році у загальній кількості закладів, %</t>
  </si>
  <si>
    <t>показник продукту:             кількість молодших спеціалістів з медичною освітою (фахових молодших бакалаврів), фахівцям з початковим рівнем (короткий цикл) вищої медичної освіти, першим (бакалаврський) рівнем вищої медичної освіти і магістрів з медсестринства , осіб</t>
  </si>
  <si>
    <t xml:space="preserve">показник продукту:  кількість осіб молодшого медичного персоналу </t>
  </si>
  <si>
    <t>показник ефективності: середньомісячний обсяг  додаткових виплат  на одного працівника молодшого медичного персоналу, грн</t>
  </si>
  <si>
    <t>показник якості: рівень  охоплення медичного персоналу виплатою, %</t>
  </si>
  <si>
    <t xml:space="preserve"> </t>
  </si>
  <si>
    <t>План на 2024 рік</t>
  </si>
  <si>
    <t>Одиниця виміру</t>
  </si>
  <si>
    <t>тис. грн</t>
  </si>
  <si>
    <t>осіб</t>
  </si>
  <si>
    <t>%</t>
  </si>
  <si>
    <t xml:space="preserve">Причина невиконання заходу </t>
  </si>
  <si>
    <t>За рахунок яких джерел відбувалось забезпечення (місцевий бюджет, державний бюджет). У разі відсутності залишків медикаментів та надходжень за 2023 рік, зазначити за рахунок чого забезпечувались пацієнти</t>
  </si>
  <si>
    <t>Державний бюджет</t>
  </si>
  <si>
    <t>Місцевий бюджет</t>
  </si>
  <si>
    <t>НСЗУ</t>
  </si>
  <si>
    <t>Інші джерела</t>
  </si>
  <si>
    <t>Примітка</t>
  </si>
  <si>
    <r>
      <rPr>
        <b/>
        <sz val="10"/>
        <color theme="1"/>
        <rFont val="Times New Roman"/>
        <family val="1"/>
        <charset val="204"/>
      </rPr>
      <t xml:space="preserve">В разі відсутності коштів </t>
    </r>
    <r>
      <rPr>
        <b/>
        <u/>
        <sz val="10"/>
        <color theme="1"/>
        <rFont val="Times New Roman"/>
        <family val="1"/>
        <charset val="204"/>
      </rPr>
      <t>обов'язково</t>
    </r>
    <r>
      <rPr>
        <b/>
        <sz val="10"/>
        <color theme="1"/>
        <rFont val="Times New Roman"/>
        <family val="1"/>
        <charset val="204"/>
      </rPr>
      <t xml:space="preserve"> вказати, за рахунок чого виконується захід</t>
    </r>
  </si>
  <si>
    <r>
      <t xml:space="preserve">Фактичне значення показника </t>
    </r>
    <r>
      <rPr>
        <b/>
        <u/>
        <sz val="14"/>
        <rFont val="Times New Roman"/>
        <family val="1"/>
        <charset val="204"/>
      </rPr>
      <t>за весь період</t>
    </r>
  </si>
  <si>
    <r>
      <t xml:space="preserve">Фактичне значення показника </t>
    </r>
    <r>
      <rPr>
        <b/>
        <u/>
        <sz val="16"/>
        <rFont val="Times New Roman"/>
        <family val="1"/>
        <charset val="204"/>
      </rPr>
      <t>за звітний період</t>
    </r>
  </si>
  <si>
    <t>х</t>
  </si>
  <si>
    <t>Джерела забезпечення виконання заходу (касові видатки), тис грн до 3 розряду</t>
  </si>
  <si>
    <t>СІЧЕНЬ</t>
  </si>
  <si>
    <t>Нова редакція</t>
  </si>
  <si>
    <t>Діюча редакція</t>
  </si>
  <si>
    <t>6.2. Щомісячна безповоротна фінансова допомога на період воєнного стану працівникам закладів охорони здоровя (окрім закладів охорони здоровя, що надають первинну медичну допомогу), які надають медичну та/або реабілітаціну допомогу у сфері охорони здоровя</t>
  </si>
  <si>
    <t>2.50. Забезпечення пацієнтів лікарськими засобами та медичними виробами при лікуванні політравми та проведенні відновно - реконструктивної хірургії</t>
  </si>
  <si>
    <t>показник продукту: кількість пацієнтів, що отримали лікування політравми та проведення відновно - реконструктивної хірургії, осіб</t>
  </si>
  <si>
    <t>показник продукту*: кількість лікарів (крім лікарів-інтернів, лікарів фізичної та реабілітаційної медицини що надають реабілітаційну допомогу у стаціонарних умовах), професіоналів з вищою немедичною освітою, професіоналів у галузі охорони здоров'я у закладах охорони здоров'я (крім фізичних терапевтів, ерготерапевтів, що надають реабілітаційну допомогу у стаціонарних умовах), осіб</t>
  </si>
  <si>
    <t>Показник продукту:
кількість працівників, що надають реабілітаційну допомогу в стаціонарних умовах (асистентів фізичного терапевта, асистентів ерготеравта), осіб</t>
  </si>
  <si>
    <t xml:space="preserve">Показник продукту:
кількість працівників, що надають реабілітаційну допомогу в стаціонарних умовах (лікарів з фізичної та реабілітаційної медицини, фізичних терапевтів, ерготерапевтів), осіб </t>
  </si>
  <si>
    <t>показник продукту: кількість молодших спеціалістів з медичною освітою (фахових молодших бакалаврів), фахівців з початковим рівнем (короткий цикл) вищої медичної освіти, першим (бакалаврський) рівнем вищої медичної освіти і магістрів з медсестринства (крім асистентів фізичного терапевта, асистентів ерготерапевта, що надають реабілітаційну допомогу у стаціонарних умовах), осіб</t>
  </si>
  <si>
    <t>показник ефективності: середньомісячний обсяг додаткових виплат на одного лікаря (крім лікарів-інтернів, лікарів фізичної та реабілітаційної медицини що надають реабілітаційну допомогу у стаціонарних умовах), професіоналів з вищою немедичною освітою, професіоналів у галузі охорони здоров'я у закладах охорони здоров'я (крім фізичних терапевтів, ерготерапевтів, що надають реабілітаційну допомогу у стаціонарних умовах), грн</t>
  </si>
  <si>
    <t>показник ефективності: середньомісячний обсяг додаткових виплат на одного молодшого спеціаліста з медичною освітою (фахових молодших бакалаврів), фахівцям з початковим рівнем (короткий цикл) вищої медичної освіти, першим (бакалаврський) рівнем вищої медичної освіти і магістрів з медсестринства, (крім асистентів фізичного терапевта, асистентів ерготерапевта, що надають реабілітаційну допомогу у стаціонарних умовах), грн</t>
  </si>
  <si>
    <t>показник ефективності: середньомісячний обсяг додаткових виплат на одного працівника, що надає реабілітаційну допомогу в стаціонарних умовах (лікаря з фізичної та реабілітаційної медицини, фізичного терапевта, ерготерапевта), грн</t>
  </si>
  <si>
    <t>показник ефективності: середньомісячний обсяг додаткових виплат на одного працівника, що надає реабілітаційну допомогу в стаціонарних умовах (асистента фізичного терапевта, асистента ерготерапевта), осіб, грн</t>
  </si>
  <si>
    <t xml:space="preserve">Міська цільова програма "Підтримка та розвиток галузі охорони здоров'я" на 2024-2025 роки, затверджена рішенням Київської міської ради                                                 від 05 жовтня 2023 року №7108/7149 </t>
  </si>
  <si>
    <t>8.</t>
  </si>
  <si>
    <t xml:space="preserve">Обсяги фінансових ресурсів, необхідних для реалізації програми                                                                                          </t>
  </si>
  <si>
    <t>Всього
 (тис.грн.)</t>
  </si>
  <si>
    <t>у тому числі, за роками</t>
  </si>
  <si>
    <t>у тому числі за: джерелами:</t>
  </si>
  <si>
    <t>8.1.</t>
  </si>
  <si>
    <t>державний бюджет</t>
  </si>
  <si>
    <t>8.2.</t>
  </si>
  <si>
    <t>бюджет міста Києва</t>
  </si>
  <si>
    <t>8.3.</t>
  </si>
  <si>
    <t>інші джерела</t>
  </si>
  <si>
    <t>Таблицю розділу IV «Обґрунтування шляхів і засобів розв'язання проблеми, обсягів і джерел фінансування, строки виконання Програми»:</t>
  </si>
  <si>
    <t>(тис.грн.)</t>
  </si>
  <si>
    <t>Обсяг коштів, які пропонується залучити на виконання Програми</t>
  </si>
  <si>
    <t>Роки виконання програми</t>
  </si>
  <si>
    <t>Усього витрат на виконання Програми</t>
  </si>
  <si>
    <t>Обсяг ресурсів, усього, у тому числі:</t>
  </si>
  <si>
    <t>Кошти інших джерел</t>
  </si>
  <si>
    <t xml:space="preserve">6.3.Підтримка закладів   охорони здоров'я, що засновані на  комунальної власності  територіальної громади міста Києва, в частині забезпечення послугами спеціального та  спеціалізованого автотранспорту для надання медичної допомоги  </t>
  </si>
  <si>
    <t>РАЗОМ ПО ПРОГРАМІ:  кошти бюджету   міста Києва 21 872 517,55 тис. грн.</t>
  </si>
  <si>
    <t>РАЗОМ ПО ПРОГРАМІ:  інші джерела 4 471 370,32 тис. грн.</t>
  </si>
  <si>
    <t>РАЗОМ ПО ПРОГРАМІ:  інші джерела 3 907 429 ,62 тис. грн.</t>
  </si>
  <si>
    <t>РАЗОМ ПО ПРОГРАМІ:  кошти бюджету   міста Києва 22 484 458,25 тис. грн.</t>
  </si>
  <si>
    <t>Додаток</t>
  </si>
  <si>
    <t>до рішення Київської міської ради</t>
  </si>
  <si>
    <t>від ___________________________</t>
  </si>
  <si>
    <t>№ ________</t>
  </si>
  <si>
    <t>Зміни</t>
  </si>
  <si>
    <t>3. У завданні  1 «Приведення закладів охорони здоров'я у відповідність до сучасних потреб»   міської цільової програми «Підтримка та розвиток галузі охорони здоров'я столиці» на 2024–2025 роки (таблиці 1):</t>
  </si>
  <si>
    <t>5. Позицію «Разом по Програмі» викласти в такій редакції:</t>
  </si>
  <si>
    <t>Київський міський голова</t>
  </si>
  <si>
    <r>
      <t xml:space="preserve">                                                                              </t>
    </r>
    <r>
      <rPr>
        <sz val="16"/>
        <rFont val="Times New Roman"/>
        <family val="1"/>
        <charset val="204"/>
      </rPr>
      <t xml:space="preserve"> Віталій КЛИЧКО</t>
    </r>
  </si>
  <si>
    <t xml:space="preserve"> до міської цільової програми «Підтримка та розвиток галузі охорони здоров'я столиці » на 2024–2025 роки, затвердженої рішенням Київської міської ради від 05 жовтня 2023 року № 7108/7149</t>
  </si>
  <si>
    <t>1. Позицію 8 розділу 1 «Паспорт міської цільової програми «Підтримка та розвиток галузі охорони здоров'я столиці» на 2024–2025 роки» викласти в такій редакції:</t>
  </si>
  <si>
    <t xml:space="preserve">Апарат ВО КМР (КМДА),  заклади охорони здоров'я, що засновані на комунальній власності територіальної громади міста Києва, в частині забезпечення послугами спеціального та спеціалізованого автотранспорту для надання медичної допомоги.  </t>
  </si>
  <si>
    <t xml:space="preserve">Порівняльна таблиця до проєкту рішення Київської міської ради «Про внесення змін до міської цільової програми " Підтримка та розвиток галузі охорони здоров'я» на 2024 -2025 роки»             
      </t>
  </si>
  <si>
    <t>3.1. Позицію викласти в такій редакції:</t>
  </si>
</sst>
</file>

<file path=xl/styles.xml><?xml version="1.0" encoding="utf-8"?>
<styleSheet xmlns="http://schemas.openxmlformats.org/spreadsheetml/2006/main">
  <numFmts count="10">
    <numFmt numFmtId="43" formatCode="_-* #,##0.00\ _₽_-;\-* #,##0.00\ _₽_-;_-* &quot;-&quot;??\ _₽_-;_-@_-"/>
    <numFmt numFmtId="164" formatCode="_-* #,##0.00_-;\-* #,##0.00_-;_-* &quot;-&quot;??_-;_-@_-"/>
    <numFmt numFmtId="165" formatCode="_-* #,##0_-;\-* #,##0_-;_-* &quot;-&quot;??_-;_-@_-"/>
    <numFmt numFmtId="166" formatCode="_-* #,##0.000\ _₽_-;\-* #,##0.000\ _₽_-;_-* &quot;-&quot;???\ _₽_-;_-@_-"/>
    <numFmt numFmtId="167" formatCode="_-* #,##0.00_р_._-;\-* #,##0.00_р_._-;_-* &quot;-&quot;??_р_._-;_-@_-"/>
    <numFmt numFmtId="168" formatCode="_-* #,##0.000_-;\-* #,##0.000_-;_-* &quot;-&quot;??_-;_-@_-"/>
    <numFmt numFmtId="169" formatCode="_-* #,##0.0\ _₴_-;\-* #,##0.0\ _₴_-;_-* &quot;-&quot;??\ _₴_-;_-@_-"/>
    <numFmt numFmtId="170" formatCode="#,##0.0"/>
    <numFmt numFmtId="171" formatCode="_-* #,##0.0_-;\-* #,##0.0_-;_-* &quot;-&quot;??_-;_-@_-"/>
    <numFmt numFmtId="172" formatCode="_-* #,##0.00\ _₴_-;\-* #,##0.00\ _₴_-;_-* &quot;-&quot;??\ _₴_-;_-@_-"/>
  </numFmts>
  <fonts count="40">
    <font>
      <sz val="11"/>
      <color theme="1"/>
      <name val="Calibri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1.5"/>
      <color indexed="8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1.5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.5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</cellStyleXfs>
  <cellXfs count="727">
    <xf numFmtId="0" fontId="0" fillId="0" borderId="0" xfId="0"/>
    <xf numFmtId="164" fontId="9" fillId="0" borderId="1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5" fontId="3" fillId="0" borderId="11" xfId="1" applyNumberFormat="1" applyFont="1" applyFill="1" applyBorder="1" applyAlignment="1">
      <alignment horizontal="center" vertical="center" wrapText="1"/>
    </xf>
    <xf numFmtId="164" fontId="3" fillId="0" borderId="9" xfId="1" applyFont="1" applyFill="1" applyBorder="1" applyAlignment="1">
      <alignment horizontal="center" vertical="center" wrapText="1"/>
    </xf>
    <xf numFmtId="164" fontId="3" fillId="0" borderId="1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9" fillId="0" borderId="0" xfId="1" applyFont="1" applyFill="1" applyBorder="1" applyAlignment="1">
      <alignment vertical="center" wrapText="1"/>
    </xf>
    <xf numFmtId="4" fontId="5" fillId="0" borderId="0" xfId="0" applyNumberFormat="1" applyFont="1" applyAlignment="1">
      <alignment horizontal="left" wrapText="1"/>
    </xf>
    <xf numFmtId="164" fontId="3" fillId="0" borderId="0" xfId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9" fillId="0" borderId="5" xfId="1" applyFont="1" applyFill="1" applyBorder="1" applyAlignment="1">
      <alignment horizontal="center" vertical="center" wrapText="1"/>
    </xf>
    <xf numFmtId="164" fontId="9" fillId="0" borderId="2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8" fillId="0" borderId="1" xfId="1" applyFont="1" applyFill="1" applyBorder="1" applyAlignment="1">
      <alignment horizontal="center" vertical="center" wrapText="1"/>
    </xf>
    <xf numFmtId="164" fontId="8" fillId="0" borderId="11" xfId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vertical="top" wrapText="1"/>
    </xf>
    <xf numFmtId="0" fontId="18" fillId="0" borderId="30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0" fillId="0" borderId="27" xfId="0" applyBorder="1" applyAlignment="1">
      <alignment vertical="top" wrapText="1"/>
    </xf>
    <xf numFmtId="0" fontId="7" fillId="0" borderId="36" xfId="0" applyFont="1" applyBorder="1" applyAlignment="1">
      <alignment vertical="top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>
      <alignment vertical="center" wrapText="1"/>
    </xf>
    <xf numFmtId="164" fontId="3" fillId="0" borderId="11" xfId="1" applyFont="1" applyFill="1" applyBorder="1" applyAlignment="1">
      <alignment vertical="center" wrapText="1"/>
    </xf>
    <xf numFmtId="164" fontId="9" fillId="0" borderId="29" xfId="1" applyFont="1" applyFill="1" applyBorder="1" applyAlignment="1">
      <alignment vertical="center" wrapText="1"/>
    </xf>
    <xf numFmtId="164" fontId="9" fillId="0" borderId="6" xfId="1" applyFont="1" applyFill="1" applyBorder="1" applyAlignment="1">
      <alignment vertical="center" wrapText="1"/>
    </xf>
    <xf numFmtId="4" fontId="5" fillId="0" borderId="10" xfId="0" applyNumberFormat="1" applyFont="1" applyBorder="1" applyAlignment="1">
      <alignment horizontal="left" wrapText="1"/>
    </xf>
    <xf numFmtId="4" fontId="5" fillId="0" borderId="14" xfId="0" applyNumberFormat="1" applyFont="1" applyBorder="1" applyAlignment="1">
      <alignment horizontal="left" wrapText="1"/>
    </xf>
    <xf numFmtId="9" fontId="3" fillId="0" borderId="2" xfId="2" applyFont="1" applyFill="1" applyBorder="1" applyAlignment="1">
      <alignment horizontal="center" vertical="center" wrapText="1"/>
    </xf>
    <xf numFmtId="9" fontId="3" fillId="0" borderId="16" xfId="2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1" xfId="1" applyFont="1" applyFill="1" applyBorder="1" applyAlignment="1">
      <alignment horizontal="center" vertical="center"/>
    </xf>
    <xf numFmtId="164" fontId="9" fillId="0" borderId="37" xfId="1" applyFont="1" applyFill="1" applyBorder="1" applyAlignment="1">
      <alignment horizontal="center" vertical="center" wrapText="1"/>
    </xf>
    <xf numFmtId="164" fontId="9" fillId="0" borderId="38" xfId="1" applyFont="1" applyFill="1" applyBorder="1" applyAlignment="1">
      <alignment horizontal="center" vertical="center" wrapText="1"/>
    </xf>
    <xf numFmtId="166" fontId="12" fillId="0" borderId="0" xfId="0" applyNumberFormat="1" applyFont="1" applyAlignment="1">
      <alignment vertical="top" wrapText="1"/>
    </xf>
    <xf numFmtId="164" fontId="9" fillId="0" borderId="0" xfId="1" applyFont="1" applyFill="1" applyAlignment="1">
      <alignment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vertical="top" wrapText="1"/>
    </xf>
    <xf numFmtId="3" fontId="5" fillId="0" borderId="21" xfId="0" applyNumberFormat="1" applyFont="1" applyBorder="1" applyAlignment="1">
      <alignment horizontal="center" wrapText="1"/>
    </xf>
    <xf numFmtId="9" fontId="8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center" wrapText="1"/>
    </xf>
    <xf numFmtId="164" fontId="9" fillId="0" borderId="8" xfId="1" applyFont="1" applyFill="1" applyBorder="1" applyAlignment="1">
      <alignment horizontal="center" vertical="center" wrapText="1"/>
    </xf>
    <xf numFmtId="164" fontId="9" fillId="0" borderId="9" xfId="1" applyFont="1" applyFill="1" applyBorder="1" applyAlignment="1">
      <alignment horizontal="center" vertical="center" wrapText="1"/>
    </xf>
    <xf numFmtId="9" fontId="8" fillId="0" borderId="11" xfId="2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17" fillId="0" borderId="5" xfId="0" applyFont="1" applyBorder="1" applyAlignment="1">
      <alignment horizontal="center" vertical="center" wrapText="1"/>
    </xf>
    <xf numFmtId="164" fontId="9" fillId="0" borderId="9" xfId="1" applyFont="1" applyFill="1" applyBorder="1" applyAlignment="1">
      <alignment vertical="center" wrapText="1"/>
    </xf>
    <xf numFmtId="164" fontId="9" fillId="0" borderId="11" xfId="1" applyFont="1" applyFill="1" applyBorder="1" applyAlignment="1">
      <alignment vertical="center" wrapText="1"/>
    </xf>
    <xf numFmtId="164" fontId="9" fillId="0" borderId="13" xfId="1" applyFont="1" applyFill="1" applyBorder="1" applyAlignment="1">
      <alignment vertical="center" wrapText="1"/>
    </xf>
    <xf numFmtId="164" fontId="9" fillId="0" borderId="42" xfId="1" applyFont="1" applyFill="1" applyBorder="1" applyAlignment="1">
      <alignment vertical="center" wrapText="1"/>
    </xf>
    <xf numFmtId="0" fontId="4" fillId="0" borderId="2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4" fontId="5" fillId="0" borderId="7" xfId="0" applyNumberFormat="1" applyFont="1" applyBorder="1" applyAlignment="1">
      <alignment horizontal="left" wrapText="1"/>
    </xf>
    <xf numFmtId="9" fontId="3" fillId="0" borderId="1" xfId="2" applyFont="1" applyFill="1" applyBorder="1" applyAlignment="1">
      <alignment horizontal="center" vertical="center" wrapText="1"/>
    </xf>
    <xf numFmtId="9" fontId="3" fillId="0" borderId="1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" fontId="5" fillId="0" borderId="10" xfId="0" applyNumberFormat="1" applyFont="1" applyBorder="1" applyAlignment="1">
      <alignment horizontal="left" vertical="center" wrapText="1"/>
    </xf>
    <xf numFmtId="4" fontId="5" fillId="0" borderId="44" xfId="0" applyNumberFormat="1" applyFont="1" applyBorder="1" applyAlignment="1">
      <alignment horizontal="left" wrapText="1"/>
    </xf>
    <xf numFmtId="4" fontId="5" fillId="0" borderId="7" xfId="0" applyNumberFormat="1" applyFont="1" applyBorder="1" applyAlignment="1">
      <alignment horizontal="left" vertical="center" wrapText="1"/>
    </xf>
    <xf numFmtId="164" fontId="9" fillId="0" borderId="38" xfId="1" applyFont="1" applyFill="1" applyBorder="1" applyAlignment="1">
      <alignment vertical="center" wrapText="1"/>
    </xf>
    <xf numFmtId="164" fontId="3" fillId="0" borderId="0" xfId="1" applyFont="1" applyFill="1" applyAlignment="1">
      <alignment vertical="top" wrapText="1"/>
    </xf>
    <xf numFmtId="164" fontId="4" fillId="0" borderId="0" xfId="1" applyFont="1" applyFill="1" applyAlignment="1">
      <alignment vertical="top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4" fontId="9" fillId="0" borderId="8" xfId="1" applyFont="1" applyFill="1" applyBorder="1" applyAlignment="1">
      <alignment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9" fontId="8" fillId="0" borderId="12" xfId="2" applyFont="1" applyFill="1" applyBorder="1" applyAlignment="1">
      <alignment horizontal="center" vertical="center" wrapText="1"/>
    </xf>
    <xf numFmtId="9" fontId="8" fillId="0" borderId="13" xfId="2" applyFont="1" applyFill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left" wrapText="1"/>
    </xf>
    <xf numFmtId="4" fontId="5" fillId="0" borderId="45" xfId="0" applyNumberFormat="1" applyFont="1" applyBorder="1" applyAlignment="1">
      <alignment horizontal="left" wrapText="1"/>
    </xf>
    <xf numFmtId="4" fontId="5" fillId="0" borderId="4" xfId="0" applyNumberFormat="1" applyFont="1" applyBorder="1" applyAlignment="1">
      <alignment horizontal="left" wrapText="1"/>
    </xf>
    <xf numFmtId="0" fontId="7" fillId="0" borderId="30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vertical="center" wrapText="1"/>
    </xf>
    <xf numFmtId="164" fontId="9" fillId="0" borderId="11" xfId="0" applyNumberFormat="1" applyFont="1" applyBorder="1" applyAlignment="1">
      <alignment vertical="top" wrapText="1"/>
    </xf>
    <xf numFmtId="166" fontId="4" fillId="0" borderId="0" xfId="0" applyNumberFormat="1" applyFont="1" applyAlignment="1">
      <alignment vertical="top" wrapText="1"/>
    </xf>
    <xf numFmtId="164" fontId="9" fillId="0" borderId="49" xfId="1" applyFont="1" applyFill="1" applyBorder="1" applyAlignment="1">
      <alignment vertical="center" wrapText="1"/>
    </xf>
    <xf numFmtId="0" fontId="4" fillId="0" borderId="6" xfId="0" applyFont="1" applyBorder="1" applyAlignment="1">
      <alignment vertical="top" wrapText="1"/>
    </xf>
    <xf numFmtId="4" fontId="5" fillId="0" borderId="51" xfId="0" applyNumberFormat="1" applyFont="1" applyBorder="1" applyAlignment="1">
      <alignment horizontal="left" wrapText="1"/>
    </xf>
    <xf numFmtId="4" fontId="5" fillId="0" borderId="41" xfId="0" applyNumberFormat="1" applyFont="1" applyBorder="1" applyAlignment="1">
      <alignment horizontal="left" wrapText="1"/>
    </xf>
    <xf numFmtId="9" fontId="3" fillId="0" borderId="12" xfId="2" applyFont="1" applyFill="1" applyBorder="1" applyAlignment="1">
      <alignment horizontal="center" vertical="center" wrapText="1"/>
    </xf>
    <xf numFmtId="9" fontId="3" fillId="0" borderId="13" xfId="2" applyFont="1" applyFill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4" xfId="3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0" borderId="48" xfId="3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center" wrapText="1"/>
    </xf>
    <xf numFmtId="43" fontId="4" fillId="0" borderId="0" xfId="0" applyNumberFormat="1" applyFont="1" applyAlignment="1">
      <alignment vertical="center" wrapText="1"/>
    </xf>
    <xf numFmtId="164" fontId="3" fillId="0" borderId="16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16" fontId="1" fillId="0" borderId="0" xfId="0" applyNumberFormat="1" applyFont="1" applyFill="1" applyAlignment="1">
      <alignment horizontal="left" vertical="center" wrapText="1"/>
    </xf>
    <xf numFmtId="164" fontId="9" fillId="0" borderId="1" xfId="1" applyFont="1" applyFill="1" applyBorder="1" applyAlignment="1">
      <alignment vertical="center" wrapText="1"/>
    </xf>
    <xf numFmtId="0" fontId="23" fillId="0" borderId="1" xfId="3" applyFont="1" applyBorder="1" applyAlignment="1">
      <alignment horizontal="left" wrapText="1"/>
    </xf>
    <xf numFmtId="4" fontId="22" fillId="0" borderId="8" xfId="0" applyNumberFormat="1" applyFont="1" applyBorder="1" applyAlignment="1">
      <alignment horizontal="left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167" fontId="3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4" fontId="5" fillId="0" borderId="0" xfId="0" applyNumberFormat="1" applyFont="1" applyFill="1" applyBorder="1" applyAlignment="1">
      <alignment horizontal="left" wrapText="1"/>
    </xf>
    <xf numFmtId="164" fontId="3" fillId="0" borderId="0" xfId="1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vertical="top" wrapText="1"/>
    </xf>
    <xf numFmtId="0" fontId="14" fillId="0" borderId="5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164" fontId="9" fillId="0" borderId="57" xfId="1" applyFont="1" applyFill="1" applyBorder="1" applyAlignment="1">
      <alignment vertical="center" wrapText="1"/>
    </xf>
    <xf numFmtId="164" fontId="9" fillId="0" borderId="58" xfId="1" applyFont="1" applyFill="1" applyBorder="1" applyAlignment="1">
      <alignment vertical="center" wrapText="1"/>
    </xf>
    <xf numFmtId="164" fontId="9" fillId="0" borderId="59" xfId="1" applyFont="1" applyFill="1" applyBorder="1" applyAlignment="1">
      <alignment vertical="center" wrapText="1"/>
    </xf>
    <xf numFmtId="164" fontId="12" fillId="0" borderId="59" xfId="1" applyFont="1" applyFill="1" applyBorder="1" applyAlignment="1">
      <alignment vertical="center" wrapText="1"/>
    </xf>
    <xf numFmtId="0" fontId="10" fillId="0" borderId="37" xfId="0" applyFont="1" applyBorder="1" applyAlignment="1">
      <alignment horizontal="center" vertical="center" wrapText="1"/>
    </xf>
    <xf numFmtId="4" fontId="5" fillId="0" borderId="48" xfId="0" applyNumberFormat="1" applyFont="1" applyBorder="1" applyAlignment="1">
      <alignment horizontal="left" wrapText="1"/>
    </xf>
    <xf numFmtId="4" fontId="5" fillId="0" borderId="45" xfId="0" applyNumberFormat="1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5" fillId="0" borderId="48" xfId="0" applyNumberFormat="1" applyFont="1" applyBorder="1" applyAlignment="1">
      <alignment horizontal="center" wrapText="1"/>
    </xf>
    <xf numFmtId="165" fontId="3" fillId="0" borderId="6" xfId="1" applyNumberFormat="1" applyFont="1" applyFill="1" applyBorder="1" applyAlignment="1">
      <alignment horizontal="center" vertical="center" wrapText="1"/>
    </xf>
    <xf numFmtId="164" fontId="8" fillId="0" borderId="6" xfId="1" applyFont="1" applyFill="1" applyBorder="1" applyAlignment="1">
      <alignment horizontal="center" vertical="center" wrapText="1"/>
    </xf>
    <xf numFmtId="43" fontId="4" fillId="0" borderId="1" xfId="0" applyNumberFormat="1" applyFont="1" applyBorder="1" applyAlignment="1">
      <alignment vertical="center" wrapText="1"/>
    </xf>
    <xf numFmtId="43" fontId="4" fillId="0" borderId="4" xfId="0" applyNumberFormat="1" applyFont="1" applyBorder="1" applyAlignment="1">
      <alignment vertical="center" wrapText="1"/>
    </xf>
    <xf numFmtId="43" fontId="4" fillId="0" borderId="57" xfId="0" applyNumberFormat="1" applyFont="1" applyBorder="1" applyAlignment="1">
      <alignment vertical="center" wrapText="1"/>
    </xf>
    <xf numFmtId="43" fontId="4" fillId="0" borderId="58" xfId="0" applyNumberFormat="1" applyFont="1" applyBorder="1" applyAlignment="1">
      <alignment vertical="center" wrapText="1"/>
    </xf>
    <xf numFmtId="43" fontId="4" fillId="0" borderId="59" xfId="0" applyNumberFormat="1" applyFont="1" applyBorder="1" applyAlignment="1">
      <alignment vertical="center" wrapText="1"/>
    </xf>
    <xf numFmtId="43" fontId="4" fillId="0" borderId="37" xfId="0" applyNumberFormat="1" applyFont="1" applyBorder="1" applyAlignment="1">
      <alignment vertical="center" wrapText="1"/>
    </xf>
    <xf numFmtId="0" fontId="4" fillId="0" borderId="37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12" fillId="0" borderId="49" xfId="1" applyFont="1" applyFill="1" applyBorder="1" applyAlignment="1">
      <alignment horizontal="center" vertical="center" wrapText="1"/>
    </xf>
    <xf numFmtId="164" fontId="21" fillId="0" borderId="57" xfId="1" applyFont="1" applyBorder="1" applyAlignment="1">
      <alignment vertical="center" wrapText="1"/>
    </xf>
    <xf numFmtId="43" fontId="21" fillId="0" borderId="57" xfId="0" applyNumberFormat="1" applyFont="1" applyBorder="1" applyAlignment="1">
      <alignment vertical="center" wrapText="1"/>
    </xf>
    <xf numFmtId="165" fontId="21" fillId="0" borderId="6" xfId="1" applyNumberFormat="1" applyFont="1" applyFill="1" applyBorder="1" applyAlignment="1">
      <alignment horizontal="center" vertical="center" wrapText="1"/>
    </xf>
    <xf numFmtId="43" fontId="21" fillId="0" borderId="58" xfId="0" applyNumberFormat="1" applyFont="1" applyBorder="1" applyAlignment="1">
      <alignment vertical="center" wrapText="1"/>
    </xf>
    <xf numFmtId="164" fontId="29" fillId="0" borderId="6" xfId="1" applyFont="1" applyFill="1" applyBorder="1" applyAlignment="1">
      <alignment horizontal="center" vertical="center" wrapText="1"/>
    </xf>
    <xf numFmtId="9" fontId="29" fillId="0" borderId="42" xfId="2" applyFont="1" applyFill="1" applyBorder="1" applyAlignment="1">
      <alignment horizontal="center" vertical="center" wrapText="1"/>
    </xf>
    <xf numFmtId="43" fontId="21" fillId="0" borderId="59" xfId="0" applyNumberFormat="1" applyFont="1" applyBorder="1" applyAlignment="1">
      <alignment vertical="center" wrapText="1"/>
    </xf>
    <xf numFmtId="9" fontId="21" fillId="0" borderId="59" xfId="2" applyFont="1" applyBorder="1" applyAlignment="1">
      <alignment vertical="center" wrapText="1"/>
    </xf>
    <xf numFmtId="168" fontId="3" fillId="0" borderId="7" xfId="1" applyNumberFormat="1" applyFont="1" applyBorder="1" applyAlignment="1">
      <alignment horizontal="center" vertical="center" wrapText="1"/>
    </xf>
    <xf numFmtId="168" fontId="3" fillId="0" borderId="8" xfId="1" applyNumberFormat="1" applyFont="1" applyBorder="1" applyAlignment="1">
      <alignment horizontal="center" vertical="center" wrapText="1"/>
    </xf>
    <xf numFmtId="168" fontId="3" fillId="0" borderId="9" xfId="1" applyNumberFormat="1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164" fontId="9" fillId="0" borderId="29" xfId="1" applyFont="1" applyFill="1" applyBorder="1" applyAlignment="1">
      <alignment horizontal="center" vertical="center" wrapText="1"/>
    </xf>
    <xf numFmtId="9" fontId="3" fillId="0" borderId="15" xfId="2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3" fontId="3" fillId="0" borderId="58" xfId="0" applyNumberFormat="1" applyFont="1" applyBorder="1" applyAlignment="1">
      <alignment vertical="center" wrapText="1"/>
    </xf>
    <xf numFmtId="164" fontId="3" fillId="0" borderId="45" xfId="1" applyFont="1" applyBorder="1" applyAlignment="1">
      <alignment vertical="top" wrapText="1"/>
    </xf>
    <xf numFmtId="9" fontId="3" fillId="0" borderId="59" xfId="2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164" fontId="9" fillId="3" borderId="9" xfId="1" applyFont="1" applyFill="1" applyBorder="1" applyAlignment="1">
      <alignment vertical="center" wrapText="1"/>
    </xf>
    <xf numFmtId="4" fontId="5" fillId="3" borderId="7" xfId="0" applyNumberFormat="1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164" fontId="9" fillId="3" borderId="11" xfId="1" applyFont="1" applyFill="1" applyBorder="1" applyAlignment="1">
      <alignment vertical="center" wrapText="1"/>
    </xf>
    <xf numFmtId="4" fontId="5" fillId="3" borderId="10" xfId="0" applyNumberFormat="1" applyFont="1" applyFill="1" applyBorder="1" applyAlignment="1">
      <alignment horizontal="left" wrapText="1"/>
    </xf>
    <xf numFmtId="0" fontId="4" fillId="3" borderId="12" xfId="0" applyFont="1" applyFill="1" applyBorder="1" applyAlignment="1">
      <alignment vertical="top" wrapText="1"/>
    </xf>
    <xf numFmtId="0" fontId="4" fillId="3" borderId="13" xfId="0" applyFont="1" applyFill="1" applyBorder="1" applyAlignment="1">
      <alignment vertical="top" wrapText="1"/>
    </xf>
    <xf numFmtId="164" fontId="9" fillId="3" borderId="8" xfId="1" applyFont="1" applyFill="1" applyBorder="1" applyAlignment="1">
      <alignment vertical="center" wrapText="1"/>
    </xf>
    <xf numFmtId="4" fontId="22" fillId="3" borderId="8" xfId="0" applyNumberFormat="1" applyFont="1" applyFill="1" applyBorder="1" applyAlignment="1">
      <alignment horizontal="left" wrapText="1"/>
    </xf>
    <xf numFmtId="164" fontId="9" fillId="3" borderId="1" xfId="1" applyFont="1" applyFill="1" applyBorder="1" applyAlignment="1">
      <alignment vertical="center" wrapText="1"/>
    </xf>
    <xf numFmtId="0" fontId="23" fillId="3" borderId="1" xfId="3" applyFont="1" applyFill="1" applyBorder="1" applyAlignment="1">
      <alignment horizontal="left" wrapText="1"/>
    </xf>
    <xf numFmtId="0" fontId="23" fillId="3" borderId="1" xfId="3" applyFont="1" applyFill="1" applyBorder="1" applyAlignment="1">
      <alignment horizontal="left" vertical="center" wrapText="1"/>
    </xf>
    <xf numFmtId="0" fontId="23" fillId="3" borderId="12" xfId="3" applyFont="1" applyFill="1" applyBorder="1" applyAlignment="1">
      <alignment horizontal="left" wrapText="1"/>
    </xf>
    <xf numFmtId="164" fontId="4" fillId="3" borderId="0" xfId="1" applyFont="1" applyFill="1" applyAlignment="1">
      <alignment vertical="top" wrapText="1"/>
    </xf>
    <xf numFmtId="43" fontId="21" fillId="3" borderId="0" xfId="0" applyNumberFormat="1" applyFont="1" applyFill="1" applyAlignment="1">
      <alignment horizontal="center" vertical="top" wrapText="1"/>
    </xf>
    <xf numFmtId="164" fontId="21" fillId="3" borderId="0" xfId="0" applyNumberFormat="1" applyFont="1" applyFill="1" applyAlignment="1">
      <alignment horizontal="center" vertical="top" wrapText="1"/>
    </xf>
    <xf numFmtId="164" fontId="9" fillId="3" borderId="29" xfId="1" applyFont="1" applyFill="1" applyBorder="1" applyAlignment="1">
      <alignment vertical="center" wrapText="1"/>
    </xf>
    <xf numFmtId="0" fontId="5" fillId="3" borderId="7" xfId="3" applyFont="1" applyFill="1" applyBorder="1" applyAlignment="1">
      <alignment horizontal="left" wrapText="1"/>
    </xf>
    <xf numFmtId="164" fontId="11" fillId="3" borderId="8" xfId="1" applyFont="1" applyFill="1" applyBorder="1" applyAlignment="1">
      <alignment horizontal="center" vertical="center" wrapText="1"/>
    </xf>
    <xf numFmtId="164" fontId="11" fillId="3" borderId="9" xfId="1" applyFont="1" applyFill="1" applyBorder="1" applyAlignment="1">
      <alignment horizontal="center" vertical="center" wrapText="1"/>
    </xf>
    <xf numFmtId="164" fontId="9" fillId="3" borderId="6" xfId="1" applyFont="1" applyFill="1" applyBorder="1" applyAlignment="1">
      <alignment vertical="center" wrapText="1"/>
    </xf>
    <xf numFmtId="0" fontId="5" fillId="3" borderId="10" xfId="3" applyFont="1" applyFill="1" applyBorder="1" applyAlignment="1">
      <alignment horizontal="left" wrapText="1"/>
    </xf>
    <xf numFmtId="165" fontId="8" fillId="3" borderId="1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164" fontId="9" fillId="3" borderId="42" xfId="1" applyFont="1" applyFill="1" applyBorder="1" applyAlignment="1">
      <alignment vertical="center" wrapText="1"/>
    </xf>
    <xf numFmtId="164" fontId="8" fillId="3" borderId="1" xfId="1" applyFont="1" applyFill="1" applyBorder="1" applyAlignment="1">
      <alignment horizontal="center" vertical="center" wrapText="1"/>
    </xf>
    <xf numFmtId="164" fontId="8" fillId="3" borderId="11" xfId="1" applyFont="1" applyFill="1" applyBorder="1" applyAlignment="1">
      <alignment horizontal="center" vertical="center" wrapText="1"/>
    </xf>
    <xf numFmtId="164" fontId="9" fillId="3" borderId="15" xfId="1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164" fontId="9" fillId="3" borderId="49" xfId="1" applyFont="1" applyFill="1" applyBorder="1" applyAlignment="1">
      <alignment vertical="center" wrapText="1"/>
    </xf>
    <xf numFmtId="0" fontId="5" fillId="3" borderId="37" xfId="3" applyFont="1" applyFill="1" applyBorder="1" applyAlignment="1">
      <alignment horizontal="left" wrapText="1"/>
    </xf>
    <xf numFmtId="0" fontId="5" fillId="3" borderId="1" xfId="3" applyFont="1" applyFill="1" applyBorder="1" applyAlignment="1">
      <alignment horizontal="left" wrapText="1"/>
    </xf>
    <xf numFmtId="165" fontId="3" fillId="3" borderId="1" xfId="1" applyNumberFormat="1" applyFont="1" applyFill="1" applyBorder="1" applyAlignment="1">
      <alignment horizontal="center" vertical="center" wrapText="1"/>
    </xf>
    <xf numFmtId="9" fontId="3" fillId="0" borderId="0" xfId="2" applyFont="1" applyFill="1" applyBorder="1" applyAlignment="1">
      <alignment horizontal="center" vertical="center" wrapText="1"/>
    </xf>
    <xf numFmtId="164" fontId="9" fillId="0" borderId="1" xfId="1" applyFont="1" applyFill="1" applyBorder="1" applyAlignment="1">
      <alignment horizontal="center" vertical="center" wrapText="1"/>
    </xf>
    <xf numFmtId="164" fontId="12" fillId="0" borderId="61" xfId="1" applyFont="1" applyFill="1" applyBorder="1" applyAlignment="1">
      <alignment vertical="center" wrapText="1"/>
    </xf>
    <xf numFmtId="0" fontId="14" fillId="0" borderId="33" xfId="0" applyFont="1" applyBorder="1" applyAlignment="1">
      <alignment horizontal="center" vertical="center" wrapText="1"/>
    </xf>
    <xf numFmtId="0" fontId="30" fillId="0" borderId="0" xfId="0" applyFont="1"/>
    <xf numFmtId="0" fontId="31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169" fontId="31" fillId="0" borderId="0" xfId="1" applyNumberFormat="1" applyFont="1" applyFill="1" applyBorder="1" applyAlignment="1">
      <alignment vertical="center" wrapText="1"/>
    </xf>
    <xf numFmtId="170" fontId="33" fillId="0" borderId="4" xfId="0" applyNumberFormat="1" applyFont="1" applyBorder="1" applyAlignment="1">
      <alignment vertical="center"/>
    </xf>
    <xf numFmtId="170" fontId="33" fillId="0" borderId="0" xfId="0" applyNumberFormat="1" applyFont="1" applyBorder="1" applyAlignment="1">
      <alignment vertical="center"/>
    </xf>
    <xf numFmtId="0" fontId="31" fillId="0" borderId="6" xfId="0" applyFont="1" applyBorder="1" applyAlignment="1">
      <alignment horizontal="left" vertical="center"/>
    </xf>
    <xf numFmtId="0" fontId="31" fillId="0" borderId="62" xfId="0" applyFont="1" applyBorder="1" applyAlignment="1">
      <alignment horizontal="left" vertical="center"/>
    </xf>
    <xf numFmtId="0" fontId="3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3" fillId="0" borderId="51" xfId="0" applyFont="1" applyBorder="1" applyAlignment="1">
      <alignment vertical="center" wrapText="1"/>
    </xf>
    <xf numFmtId="0" fontId="33" fillId="0" borderId="45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/>
    </xf>
    <xf numFmtId="164" fontId="12" fillId="0" borderId="22" xfId="1" applyFont="1" applyFill="1" applyBorder="1" applyAlignment="1">
      <alignment vertical="center" wrapText="1"/>
    </xf>
    <xf numFmtId="164" fontId="3" fillId="0" borderId="8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1" fontId="31" fillId="4" borderId="20" xfId="0" applyNumberFormat="1" applyFont="1" applyFill="1" applyBorder="1" applyAlignment="1">
      <alignment horizontal="center" vertical="top" wrapText="1"/>
    </xf>
    <xf numFmtId="170" fontId="31" fillId="0" borderId="22" xfId="0" applyNumberFormat="1" applyFont="1" applyBorder="1" applyAlignment="1">
      <alignment horizontal="center" vertical="top" wrapText="1"/>
    </xf>
    <xf numFmtId="170" fontId="36" fillId="0" borderId="0" xfId="0" applyNumberFormat="1" applyFont="1" applyAlignment="1">
      <alignment vertical="top" wrapText="1"/>
    </xf>
    <xf numFmtId="170" fontId="36" fillId="0" borderId="0" xfId="0" applyNumberFormat="1" applyFont="1" applyAlignment="1">
      <alignment horizontal="center" vertical="top" wrapText="1"/>
    </xf>
    <xf numFmtId="170" fontId="36" fillId="0" borderId="27" xfId="0" applyNumberFormat="1" applyFont="1" applyBorder="1" applyAlignment="1">
      <alignment horizontal="center" vertical="top" wrapText="1"/>
    </xf>
    <xf numFmtId="0" fontId="31" fillId="4" borderId="0" xfId="0" applyFont="1" applyFill="1" applyAlignment="1">
      <alignment horizontal="left" vertical="top" wrapText="1"/>
    </xf>
    <xf numFmtId="1" fontId="31" fillId="4" borderId="0" xfId="0" applyNumberFormat="1" applyFont="1" applyFill="1" applyBorder="1" applyAlignment="1">
      <alignment horizontal="center" vertical="top" wrapText="1"/>
    </xf>
    <xf numFmtId="170" fontId="36" fillId="0" borderId="0" xfId="0" applyNumberFormat="1" applyFont="1" applyBorder="1" applyAlignment="1">
      <alignment horizontal="center" vertical="top" wrapText="1"/>
    </xf>
    <xf numFmtId="164" fontId="12" fillId="0" borderId="0" xfId="1" applyFont="1" applyFill="1" applyBorder="1" applyAlignment="1">
      <alignment vertical="center" wrapText="1"/>
    </xf>
    <xf numFmtId="9" fontId="3" fillId="0" borderId="0" xfId="1" applyNumberFormat="1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left" wrapText="1"/>
    </xf>
    <xf numFmtId="9" fontId="3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left" wrapText="1"/>
    </xf>
    <xf numFmtId="4" fontId="9" fillId="0" borderId="1" xfId="2" applyNumberFormat="1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center" wrapText="1"/>
    </xf>
    <xf numFmtId="1" fontId="37" fillId="4" borderId="33" xfId="0" applyNumberFormat="1" applyFont="1" applyFill="1" applyBorder="1" applyAlignment="1">
      <alignment horizontal="center" vertical="top" wrapText="1"/>
    </xf>
    <xf numFmtId="1" fontId="37" fillId="4" borderId="5" xfId="0" applyNumberFormat="1" applyFont="1" applyFill="1" applyBorder="1" applyAlignment="1">
      <alignment horizontal="center" vertical="top" wrapText="1"/>
    </xf>
    <xf numFmtId="4" fontId="37" fillId="0" borderId="5" xfId="0" applyNumberFormat="1" applyFont="1" applyBorder="1" applyAlignment="1">
      <alignment horizontal="center" vertical="top" wrapText="1"/>
    </xf>
    <xf numFmtId="1" fontId="37" fillId="4" borderId="20" xfId="0" applyNumberFormat="1" applyFont="1" applyFill="1" applyBorder="1" applyAlignment="1">
      <alignment horizontal="center" vertical="top" wrapText="1"/>
    </xf>
    <xf numFmtId="1" fontId="37" fillId="4" borderId="22" xfId="0" applyNumberFormat="1" applyFont="1" applyFill="1" applyBorder="1" applyAlignment="1">
      <alignment horizontal="center" vertical="top" wrapText="1"/>
    </xf>
    <xf numFmtId="4" fontId="37" fillId="0" borderId="22" xfId="0" applyNumberFormat="1" applyFont="1" applyBorder="1" applyAlignment="1">
      <alignment horizontal="center" vertical="top" wrapText="1"/>
    </xf>
    <xf numFmtId="49" fontId="1" fillId="0" borderId="0" xfId="1" applyNumberFormat="1" applyFont="1" applyFill="1" applyBorder="1" applyAlignment="1">
      <alignment vertical="center" wrapText="1"/>
    </xf>
    <xf numFmtId="170" fontId="36" fillId="0" borderId="0" xfId="0" applyNumberFormat="1" applyFont="1" applyBorder="1" applyAlignment="1">
      <alignment vertical="top" wrapText="1"/>
    </xf>
    <xf numFmtId="0" fontId="3" fillId="0" borderId="0" xfId="0" applyFont="1"/>
    <xf numFmtId="0" fontId="21" fillId="0" borderId="0" xfId="0" applyFont="1" applyAlignment="1">
      <alignment wrapText="1"/>
    </xf>
    <xf numFmtId="0" fontId="38" fillId="0" borderId="6" xfId="0" applyFont="1" applyBorder="1" applyAlignment="1">
      <alignment horizontal="left" vertical="center"/>
    </xf>
    <xf numFmtId="0" fontId="38" fillId="0" borderId="62" xfId="0" applyFont="1" applyBorder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165" fontId="3" fillId="3" borderId="11" xfId="1" applyNumberFormat="1" applyFont="1" applyFill="1" applyBorder="1" applyAlignment="1">
      <alignment horizontal="center" vertical="center" wrapText="1"/>
    </xf>
    <xf numFmtId="164" fontId="9" fillId="3" borderId="8" xfId="1" applyFont="1" applyFill="1" applyBorder="1" applyAlignment="1">
      <alignment horizontal="center" vertical="center" wrapText="1"/>
    </xf>
    <xf numFmtId="164" fontId="9" fillId="3" borderId="9" xfId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left" wrapText="1"/>
    </xf>
    <xf numFmtId="9" fontId="3" fillId="3" borderId="2" xfId="2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top" wrapText="1"/>
    </xf>
    <xf numFmtId="0" fontId="4" fillId="3" borderId="16" xfId="0" applyFont="1" applyFill="1" applyBorder="1" applyAlignment="1">
      <alignment vertical="top" wrapText="1"/>
    </xf>
    <xf numFmtId="9" fontId="3" fillId="3" borderId="12" xfId="2" applyFont="1" applyFill="1" applyBorder="1" applyAlignment="1">
      <alignment horizontal="center" vertical="center" wrapText="1"/>
    </xf>
    <xf numFmtId="9" fontId="3" fillId="3" borderId="13" xfId="2" applyFont="1" applyFill="1" applyBorder="1" applyAlignment="1">
      <alignment horizontal="center" vertical="center" wrapText="1"/>
    </xf>
    <xf numFmtId="164" fontId="3" fillId="3" borderId="9" xfId="1" applyFont="1" applyFill="1" applyBorder="1" applyAlignment="1">
      <alignment horizontal="center" vertical="center" wrapText="1"/>
    </xf>
    <xf numFmtId="164" fontId="9" fillId="3" borderId="11" xfId="1" applyFont="1" applyFill="1" applyBorder="1" applyAlignment="1">
      <alignment horizontal="center" vertical="center" wrapText="1"/>
    </xf>
    <xf numFmtId="164" fontId="3" fillId="3" borderId="16" xfId="1" applyFont="1" applyFill="1" applyBorder="1" applyAlignment="1">
      <alignment horizontal="center" vertical="center" wrapText="1"/>
    </xf>
    <xf numFmtId="170" fontId="32" fillId="0" borderId="0" xfId="0" applyNumberFormat="1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169" fontId="31" fillId="0" borderId="0" xfId="1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31" fillId="0" borderId="2" xfId="0" applyFont="1" applyBorder="1" applyAlignment="1">
      <alignment horizontal="left" vertical="center" wrapText="1"/>
    </xf>
    <xf numFmtId="0" fontId="32" fillId="0" borderId="0" xfId="0" applyFont="1" applyBorder="1" applyAlignment="1">
      <alignment vertical="center" wrapText="1"/>
    </xf>
    <xf numFmtId="170" fontId="34" fillId="0" borderId="0" xfId="0" applyNumberFormat="1" applyFont="1" applyBorder="1" applyAlignment="1">
      <alignment vertical="center"/>
    </xf>
    <xf numFmtId="0" fontId="30" fillId="0" borderId="0" xfId="0" applyFont="1" applyBorder="1"/>
    <xf numFmtId="0" fontId="33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10" fillId="3" borderId="2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164" fontId="12" fillId="0" borderId="0" xfId="1" applyFont="1" applyFill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vertical="center" wrapText="1"/>
    </xf>
    <xf numFmtId="0" fontId="32" fillId="0" borderId="45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vertical="top" wrapText="1"/>
    </xf>
    <xf numFmtId="4" fontId="9" fillId="0" borderId="2" xfId="0" applyNumberFormat="1" applyFont="1" applyBorder="1" applyAlignment="1">
      <alignment horizontal="left" wrapText="1"/>
    </xf>
    <xf numFmtId="0" fontId="9" fillId="0" borderId="2" xfId="2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top" wrapText="1"/>
    </xf>
    <xf numFmtId="0" fontId="1" fillId="0" borderId="66" xfId="0" applyFont="1" applyFill="1" applyBorder="1" applyAlignment="1">
      <alignment horizontal="left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6" xfId="0" applyFont="1" applyBorder="1" applyAlignment="1">
      <alignment vertical="top" wrapText="1"/>
    </xf>
    <xf numFmtId="4" fontId="5" fillId="0" borderId="66" xfId="0" applyNumberFormat="1" applyFont="1" applyBorder="1" applyAlignment="1">
      <alignment horizontal="left" wrapText="1"/>
    </xf>
    <xf numFmtId="9" fontId="3" fillId="0" borderId="66" xfId="2" applyFont="1" applyFill="1" applyBorder="1" applyAlignment="1">
      <alignment horizontal="center" vertical="center" wrapText="1"/>
    </xf>
    <xf numFmtId="164" fontId="3" fillId="0" borderId="67" xfId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21" fillId="0" borderId="0" xfId="0" applyFont="1" applyAlignment="1"/>
    <xf numFmtId="0" fontId="21" fillId="0" borderId="0" xfId="0" applyFont="1" applyAlignment="1">
      <alignment vertical="top" wrapText="1"/>
    </xf>
    <xf numFmtId="164" fontId="3" fillId="3" borderId="2" xfId="1" applyFont="1" applyFill="1" applyBorder="1" applyAlignment="1">
      <alignment horizontal="center" vertical="center" wrapText="1"/>
    </xf>
    <xf numFmtId="9" fontId="3" fillId="3" borderId="16" xfId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31" fillId="0" borderId="1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vertical="center" wrapText="1"/>
    </xf>
    <xf numFmtId="0" fontId="32" fillId="0" borderId="45" xfId="0" applyFont="1" applyBorder="1" applyAlignment="1">
      <alignment horizontal="left" vertical="center" wrapText="1"/>
    </xf>
    <xf numFmtId="0" fontId="31" fillId="4" borderId="30" xfId="0" applyFont="1" applyFill="1" applyBorder="1" applyAlignment="1">
      <alignment horizontal="left" vertical="top" wrapText="1"/>
    </xf>
    <xf numFmtId="0" fontId="31" fillId="4" borderId="0" xfId="0" applyFont="1" applyFill="1" applyBorder="1" applyAlignment="1">
      <alignment horizontal="left" vertical="top" wrapText="1"/>
    </xf>
    <xf numFmtId="0" fontId="31" fillId="0" borderId="49" xfId="0" applyFont="1" applyBorder="1" applyAlignment="1">
      <alignment horizontal="left" vertical="center" wrapText="1"/>
    </xf>
    <xf numFmtId="0" fontId="31" fillId="0" borderId="45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" fontId="5" fillId="3" borderId="40" xfId="0" applyNumberFormat="1" applyFont="1" applyFill="1" applyBorder="1" applyAlignment="1">
      <alignment horizontal="left" vertical="center" wrapText="1"/>
    </xf>
    <xf numFmtId="0" fontId="5" fillId="3" borderId="4" xfId="3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5" fillId="3" borderId="48" xfId="3" applyFont="1" applyFill="1" applyBorder="1" applyAlignment="1">
      <alignment horizontal="left" vertical="center" wrapText="1"/>
    </xf>
    <xf numFmtId="9" fontId="8" fillId="3" borderId="12" xfId="2" applyFont="1" applyFill="1" applyBorder="1" applyAlignment="1">
      <alignment horizontal="center" vertical="center" wrapText="1"/>
    </xf>
    <xf numFmtId="9" fontId="8" fillId="3" borderId="13" xfId="2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16" fillId="3" borderId="27" xfId="0" applyFont="1" applyFill="1" applyBorder="1" applyAlignment="1">
      <alignment vertical="top" wrapText="1"/>
    </xf>
    <xf numFmtId="0" fontId="18" fillId="3" borderId="30" xfId="0" applyFont="1" applyFill="1" applyBorder="1" applyAlignment="1">
      <alignment vertical="center" wrapText="1"/>
    </xf>
    <xf numFmtId="0" fontId="18" fillId="3" borderId="20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top" wrapText="1"/>
    </xf>
    <xf numFmtId="4" fontId="9" fillId="3" borderId="1" xfId="0" applyNumberFormat="1" applyFont="1" applyFill="1" applyBorder="1" applyAlignment="1">
      <alignment vertical="top" wrapText="1"/>
    </xf>
    <xf numFmtId="4" fontId="9" fillId="3" borderId="1" xfId="0" applyNumberFormat="1" applyFont="1" applyFill="1" applyBorder="1" applyAlignment="1">
      <alignment horizontal="left" wrapText="1"/>
    </xf>
    <xf numFmtId="4" fontId="9" fillId="3" borderId="1" xfId="2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horizontal="left" wrapText="1"/>
    </xf>
    <xf numFmtId="9" fontId="3" fillId="3" borderId="1" xfId="2" applyFont="1" applyFill="1" applyBorder="1" applyAlignment="1">
      <alignment horizontal="center" vertical="center" wrapText="1"/>
    </xf>
    <xf numFmtId="9" fontId="3" fillId="3" borderId="1" xfId="1" applyNumberFormat="1" applyFont="1" applyFill="1" applyBorder="1" applyAlignment="1">
      <alignment horizontal="center" vertical="center" wrapText="1"/>
    </xf>
    <xf numFmtId="1" fontId="37" fillId="3" borderId="33" xfId="0" applyNumberFormat="1" applyFont="1" applyFill="1" applyBorder="1" applyAlignment="1">
      <alignment horizontal="center" vertical="top" wrapText="1"/>
    </xf>
    <xf numFmtId="4" fontId="37" fillId="3" borderId="5" xfId="0" applyNumberFormat="1" applyFont="1" applyFill="1" applyBorder="1" applyAlignment="1">
      <alignment horizontal="center" vertical="top" wrapText="1"/>
    </xf>
    <xf numFmtId="4" fontId="5" fillId="3" borderId="0" xfId="0" applyNumberFormat="1" applyFont="1" applyFill="1" applyBorder="1" applyAlignment="1">
      <alignment horizontal="left" wrapText="1"/>
    </xf>
    <xf numFmtId="9" fontId="3" fillId="3" borderId="0" xfId="2" applyFont="1" applyFill="1" applyBorder="1" applyAlignment="1">
      <alignment horizontal="center" vertical="center" wrapText="1"/>
    </xf>
    <xf numFmtId="9" fontId="3" fillId="3" borderId="0" xfId="1" applyNumberFormat="1" applyFont="1" applyFill="1" applyBorder="1" applyAlignment="1">
      <alignment horizontal="center" vertical="center" wrapText="1"/>
    </xf>
    <xf numFmtId="1" fontId="37" fillId="3" borderId="20" xfId="0" applyNumberFormat="1" applyFont="1" applyFill="1" applyBorder="1" applyAlignment="1">
      <alignment horizontal="center" vertical="top" wrapText="1"/>
    </xf>
    <xf numFmtId="4" fontId="37" fillId="3" borderId="22" xfId="0" applyNumberFormat="1" applyFont="1" applyFill="1" applyBorder="1" applyAlignment="1">
      <alignment horizontal="center" vertical="top" wrapText="1"/>
    </xf>
    <xf numFmtId="1" fontId="37" fillId="3" borderId="5" xfId="0" applyNumberFormat="1" applyFont="1" applyFill="1" applyBorder="1" applyAlignment="1">
      <alignment horizontal="center" vertical="top" wrapText="1"/>
    </xf>
    <xf numFmtId="1" fontId="37" fillId="3" borderId="22" xfId="0" applyNumberFormat="1" applyFont="1" applyFill="1" applyBorder="1" applyAlignment="1">
      <alignment horizontal="center" vertical="top" wrapText="1"/>
    </xf>
    <xf numFmtId="0" fontId="1" fillId="0" borderId="4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0" borderId="39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9" fontId="34" fillId="0" borderId="15" xfId="1" applyNumberFormat="1" applyFont="1" applyBorder="1" applyAlignment="1">
      <alignment horizontal="center" vertical="center" wrapText="1"/>
    </xf>
    <xf numFmtId="169" fontId="34" fillId="0" borderId="51" xfId="1" applyNumberFormat="1" applyFont="1" applyBorder="1" applyAlignment="1">
      <alignment horizontal="center" vertical="center" wrapText="1"/>
    </xf>
    <xf numFmtId="169" fontId="34" fillId="0" borderId="49" xfId="1" applyNumberFormat="1" applyFont="1" applyBorder="1" applyAlignment="1">
      <alignment horizontal="center" vertical="center" wrapText="1"/>
    </xf>
    <xf numFmtId="169" fontId="34" fillId="0" borderId="45" xfId="1" applyNumberFormat="1" applyFont="1" applyBorder="1" applyAlignment="1">
      <alignment horizontal="center" vertical="center" wrapText="1"/>
    </xf>
    <xf numFmtId="169" fontId="34" fillId="0" borderId="6" xfId="1" applyNumberFormat="1" applyFont="1" applyBorder="1" applyAlignment="1">
      <alignment horizontal="center" vertical="center" wrapText="1"/>
    </xf>
    <xf numFmtId="169" fontId="34" fillId="0" borderId="4" xfId="1" applyNumberFormat="1" applyFont="1" applyBorder="1" applyAlignment="1">
      <alignment horizontal="center" vertical="center" wrapText="1"/>
    </xf>
    <xf numFmtId="169" fontId="34" fillId="0" borderId="62" xfId="1" applyNumberFormat="1" applyFont="1" applyBorder="1" applyAlignment="1">
      <alignment horizontal="center" vertical="center" wrapText="1"/>
    </xf>
    <xf numFmtId="169" fontId="33" fillId="0" borderId="6" xfId="1" applyNumberFormat="1" applyFont="1" applyBorder="1" applyAlignment="1">
      <alignment horizontal="center" vertical="center" wrapText="1"/>
    </xf>
    <xf numFmtId="169" fontId="33" fillId="0" borderId="4" xfId="1" applyNumberFormat="1" applyFont="1" applyBorder="1" applyAlignment="1">
      <alignment horizontal="center" vertical="center" wrapText="1"/>
    </xf>
    <xf numFmtId="169" fontId="33" fillId="0" borderId="62" xfId="1" applyNumberFormat="1" applyFont="1" applyBorder="1" applyAlignment="1">
      <alignment horizontal="center" vertical="center" wrapText="1"/>
    </xf>
    <xf numFmtId="169" fontId="31" fillId="0" borderId="6" xfId="1" applyNumberFormat="1" applyFont="1" applyBorder="1" applyAlignment="1">
      <alignment horizontal="center" vertical="center" wrapText="1"/>
    </xf>
    <xf numFmtId="169" fontId="31" fillId="0" borderId="4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2" fillId="0" borderId="51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 wrapText="1"/>
    </xf>
    <xf numFmtId="0" fontId="32" fillId="0" borderId="49" xfId="0" applyFont="1" applyBorder="1" applyAlignment="1">
      <alignment horizontal="left" vertical="center" wrapText="1"/>
    </xf>
    <xf numFmtId="0" fontId="32" fillId="0" borderId="4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62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172" fontId="34" fillId="0" borderId="15" xfId="1" applyNumberFormat="1" applyFont="1" applyBorder="1" applyAlignment="1">
      <alignment horizontal="center" vertical="center" wrapText="1"/>
    </xf>
    <xf numFmtId="172" fontId="34" fillId="0" borderId="51" xfId="1" applyNumberFormat="1" applyFont="1" applyBorder="1" applyAlignment="1">
      <alignment horizontal="center" vertical="center" wrapText="1"/>
    </xf>
    <xf numFmtId="172" fontId="34" fillId="0" borderId="49" xfId="1" applyNumberFormat="1" applyFont="1" applyBorder="1" applyAlignment="1">
      <alignment horizontal="center" vertical="center" wrapText="1"/>
    </xf>
    <xf numFmtId="172" fontId="34" fillId="0" borderId="45" xfId="1" applyNumberFormat="1" applyFont="1" applyBorder="1" applyAlignment="1">
      <alignment horizontal="center" vertical="center" wrapText="1"/>
    </xf>
    <xf numFmtId="169" fontId="34" fillId="0" borderId="63" xfId="1" applyNumberFormat="1" applyFont="1" applyBorder="1" applyAlignment="1">
      <alignment horizontal="center" vertical="center" wrapText="1"/>
    </xf>
    <xf numFmtId="169" fontId="34" fillId="0" borderId="60" xfId="1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172" fontId="33" fillId="0" borderId="6" xfId="1" applyNumberFormat="1" applyFont="1" applyBorder="1" applyAlignment="1">
      <alignment horizontal="center" vertical="center" wrapText="1"/>
    </xf>
    <xf numFmtId="172" fontId="33" fillId="0" borderId="4" xfId="1" applyNumberFormat="1" applyFont="1" applyBorder="1" applyAlignment="1">
      <alignment horizontal="center" vertical="center" wrapText="1"/>
    </xf>
    <xf numFmtId="172" fontId="33" fillId="0" borderId="62" xfId="1" applyNumberFormat="1" applyFont="1" applyBorder="1" applyAlignment="1">
      <alignment horizontal="center" vertical="center" wrapText="1"/>
    </xf>
    <xf numFmtId="172" fontId="31" fillId="0" borderId="6" xfId="1" applyNumberFormat="1" applyFont="1" applyBorder="1" applyAlignment="1">
      <alignment horizontal="center" vertical="center" wrapText="1"/>
    </xf>
    <xf numFmtId="172" fontId="31" fillId="0" borderId="4" xfId="1" applyNumberFormat="1" applyFont="1" applyBorder="1" applyAlignment="1">
      <alignment horizontal="center" vertical="center" wrapText="1"/>
    </xf>
    <xf numFmtId="172" fontId="33" fillId="0" borderId="15" xfId="1" applyNumberFormat="1" applyFont="1" applyBorder="1" applyAlignment="1">
      <alignment horizontal="center" vertical="center" wrapText="1"/>
    </xf>
    <xf numFmtId="172" fontId="33" fillId="0" borderId="51" xfId="1" applyNumberFormat="1" applyFont="1" applyBorder="1" applyAlignment="1">
      <alignment horizontal="center" vertical="center" wrapText="1"/>
    </xf>
    <xf numFmtId="172" fontId="33" fillId="0" borderId="63" xfId="1" applyNumberFormat="1" applyFont="1" applyBorder="1" applyAlignment="1">
      <alignment horizontal="center" vertical="center" wrapText="1"/>
    </xf>
    <xf numFmtId="172" fontId="31" fillId="0" borderId="15" xfId="1" applyNumberFormat="1" applyFont="1" applyBorder="1" applyAlignment="1">
      <alignment horizontal="center" vertical="center" wrapText="1"/>
    </xf>
    <xf numFmtId="172" fontId="31" fillId="0" borderId="51" xfId="1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wrapText="1"/>
    </xf>
    <xf numFmtId="4" fontId="3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38" fillId="0" borderId="6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36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4" fontId="9" fillId="0" borderId="33" xfId="0" applyNumberFormat="1" applyFont="1" applyBorder="1" applyAlignment="1">
      <alignment horizontal="center" vertical="center" wrapText="1"/>
    </xf>
    <xf numFmtId="4" fontId="9" fillId="0" borderId="34" xfId="0" applyNumberFormat="1" applyFont="1" applyBorder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left" vertical="center" wrapText="1"/>
    </xf>
    <xf numFmtId="0" fontId="5" fillId="3" borderId="26" xfId="3" applyFont="1" applyFill="1" applyBorder="1" applyAlignment="1">
      <alignment horizontal="left" vertical="center" wrapText="1"/>
    </xf>
    <xf numFmtId="0" fontId="5" fillId="3" borderId="23" xfId="3" applyFont="1" applyFill="1" applyBorder="1" applyAlignment="1">
      <alignment horizontal="left" vertical="center" wrapText="1"/>
    </xf>
    <xf numFmtId="9" fontId="8" fillId="3" borderId="2" xfId="2" applyFont="1" applyFill="1" applyBorder="1" applyAlignment="1">
      <alignment horizontal="center" vertical="center" wrapText="1"/>
    </xf>
    <xf numFmtId="9" fontId="8" fillId="3" borderId="3" xfId="2" applyFont="1" applyFill="1" applyBorder="1" applyAlignment="1">
      <alignment horizontal="center" vertical="center" wrapText="1"/>
    </xf>
    <xf numFmtId="9" fontId="8" fillId="3" borderId="54" xfId="2" applyFont="1" applyFill="1" applyBorder="1" applyAlignment="1">
      <alignment horizontal="center" vertical="center" wrapText="1"/>
    </xf>
    <xf numFmtId="9" fontId="8" fillId="3" borderId="16" xfId="2" applyFont="1" applyFill="1" applyBorder="1" applyAlignment="1">
      <alignment horizontal="center" vertical="center" wrapText="1"/>
    </xf>
    <xf numFmtId="9" fontId="8" fillId="3" borderId="53" xfId="2" applyFont="1" applyFill="1" applyBorder="1" applyAlignment="1">
      <alignment horizontal="center" vertical="center" wrapText="1"/>
    </xf>
    <xf numFmtId="9" fontId="8" fillId="3" borderId="55" xfId="2" applyFont="1" applyFill="1" applyBorder="1" applyAlignment="1">
      <alignment horizontal="center" vertical="center" wrapText="1"/>
    </xf>
    <xf numFmtId="9" fontId="8" fillId="3" borderId="37" xfId="2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10" fillId="3" borderId="44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left" vertical="center" wrapText="1"/>
    </xf>
    <xf numFmtId="0" fontId="1" fillId="3" borderId="43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top" wrapText="1"/>
    </xf>
    <xf numFmtId="0" fontId="11" fillId="0" borderId="36" xfId="0" applyFont="1" applyBorder="1" applyAlignment="1">
      <alignment horizontal="center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wrapText="1"/>
    </xf>
    <xf numFmtId="0" fontId="31" fillId="4" borderId="19" xfId="0" applyFont="1" applyFill="1" applyBorder="1" applyAlignment="1">
      <alignment horizontal="left" vertical="top" wrapText="1"/>
    </xf>
    <xf numFmtId="0" fontId="31" fillId="4" borderId="17" xfId="0" applyFont="1" applyFill="1" applyBorder="1" applyAlignment="1">
      <alignment horizontal="left" vertical="top" wrapText="1"/>
    </xf>
    <xf numFmtId="0" fontId="31" fillId="4" borderId="31" xfId="0" applyFont="1" applyFill="1" applyBorder="1" applyAlignment="1">
      <alignment horizontal="left" vertical="top" wrapText="1"/>
    </xf>
    <xf numFmtId="0" fontId="31" fillId="4" borderId="20" xfId="0" applyFont="1" applyFill="1" applyBorder="1" applyAlignment="1">
      <alignment horizontal="left" vertical="top" wrapText="1"/>
    </xf>
    <xf numFmtId="0" fontId="31" fillId="4" borderId="18" xfId="0" applyFont="1" applyFill="1" applyBorder="1" applyAlignment="1">
      <alignment horizontal="left" vertical="top" wrapText="1"/>
    </xf>
    <xf numFmtId="0" fontId="31" fillId="4" borderId="24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71" fontId="3" fillId="0" borderId="0" xfId="1" applyNumberFormat="1" applyFont="1" applyFill="1" applyBorder="1" applyAlignment="1">
      <alignment horizontal="left" vertical="center" wrapText="1"/>
    </xf>
    <xf numFmtId="164" fontId="9" fillId="3" borderId="2" xfId="1" applyFont="1" applyFill="1" applyBorder="1" applyAlignment="1">
      <alignment horizontal="center" vertical="center" wrapText="1"/>
    </xf>
    <xf numFmtId="164" fontId="9" fillId="3" borderId="3" xfId="1" applyFont="1" applyFill="1" applyBorder="1" applyAlignment="1">
      <alignment horizontal="center" vertical="center" wrapText="1"/>
    </xf>
    <xf numFmtId="164" fontId="9" fillId="3" borderId="54" xfId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6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15" xfId="0" applyFont="1" applyBorder="1" applyAlignment="1">
      <alignment horizontal="left" vertical="center" wrapText="1"/>
    </xf>
    <xf numFmtId="0" fontId="31" fillId="0" borderId="51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43" xfId="0" applyFont="1" applyBorder="1" applyAlignment="1">
      <alignment horizontal="left" vertical="center" wrapText="1"/>
    </xf>
    <xf numFmtId="0" fontId="31" fillId="0" borderId="49" xfId="0" applyFont="1" applyBorder="1" applyAlignment="1">
      <alignment horizontal="left" vertical="center" wrapText="1"/>
    </xf>
    <xf numFmtId="0" fontId="31" fillId="0" borderId="45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169" fontId="31" fillId="0" borderId="62" xfId="1" applyNumberFormat="1" applyFont="1" applyBorder="1" applyAlignment="1">
      <alignment horizontal="center" vertical="center" wrapText="1"/>
    </xf>
    <xf numFmtId="169" fontId="39" fillId="0" borderId="15" xfId="1" applyNumberFormat="1" applyFont="1" applyBorder="1" applyAlignment="1">
      <alignment horizontal="center" vertical="center" wrapText="1"/>
    </xf>
    <xf numFmtId="169" fontId="39" fillId="0" borderId="51" xfId="1" applyNumberFormat="1" applyFont="1" applyBorder="1" applyAlignment="1">
      <alignment horizontal="center" vertical="center" wrapText="1"/>
    </xf>
    <xf numFmtId="169" fontId="39" fillId="0" borderId="49" xfId="1" applyNumberFormat="1" applyFont="1" applyBorder="1" applyAlignment="1">
      <alignment horizontal="center" vertical="center" wrapText="1"/>
    </xf>
    <xf numFmtId="169" fontId="39" fillId="0" borderId="45" xfId="1" applyNumberFormat="1" applyFont="1" applyBorder="1" applyAlignment="1">
      <alignment horizontal="center" vertical="center" wrapText="1"/>
    </xf>
    <xf numFmtId="169" fontId="33" fillId="0" borderId="15" xfId="1" applyNumberFormat="1" applyFont="1" applyBorder="1" applyAlignment="1">
      <alignment horizontal="center" vertical="center" wrapText="1"/>
    </xf>
    <xf numFmtId="169" fontId="33" fillId="0" borderId="63" xfId="1" applyNumberFormat="1" applyFont="1" applyBorder="1" applyAlignment="1">
      <alignment horizontal="center" vertical="center" wrapText="1"/>
    </xf>
    <xf numFmtId="169" fontId="33" fillId="0" borderId="51" xfId="1" applyNumberFormat="1" applyFont="1" applyBorder="1" applyAlignment="1">
      <alignment horizontal="center" vertical="center" wrapText="1"/>
    </xf>
    <xf numFmtId="169" fontId="33" fillId="0" borderId="49" xfId="1" applyNumberFormat="1" applyFont="1" applyBorder="1" applyAlignment="1">
      <alignment horizontal="center" vertical="center" wrapText="1"/>
    </xf>
    <xf numFmtId="169" fontId="33" fillId="0" borderId="60" xfId="1" applyNumberFormat="1" applyFont="1" applyBorder="1" applyAlignment="1">
      <alignment horizontal="center" vertical="center" wrapText="1"/>
    </xf>
    <xf numFmtId="169" fontId="33" fillId="0" borderId="45" xfId="1" applyNumberFormat="1" applyFont="1" applyBorder="1" applyAlignment="1">
      <alignment horizontal="center" vertical="center" wrapText="1"/>
    </xf>
    <xf numFmtId="169" fontId="31" fillId="0" borderId="15" xfId="1" applyNumberFormat="1" applyFont="1" applyBorder="1" applyAlignment="1">
      <alignment horizontal="center" vertical="center" wrapText="1"/>
    </xf>
    <xf numFmtId="169" fontId="31" fillId="0" borderId="63" xfId="1" applyNumberFormat="1" applyFont="1" applyBorder="1" applyAlignment="1">
      <alignment horizontal="center" vertical="center" wrapText="1"/>
    </xf>
    <xf numFmtId="169" fontId="31" fillId="0" borderId="51" xfId="1" applyNumberFormat="1" applyFont="1" applyBorder="1" applyAlignment="1">
      <alignment horizontal="center" vertical="center" wrapText="1"/>
    </xf>
    <xf numFmtId="169" fontId="31" fillId="0" borderId="49" xfId="1" applyNumberFormat="1" applyFont="1" applyBorder="1" applyAlignment="1">
      <alignment horizontal="center" vertical="center" wrapText="1"/>
    </xf>
    <xf numFmtId="169" fontId="31" fillId="0" borderId="60" xfId="1" applyNumberFormat="1" applyFont="1" applyBorder="1" applyAlignment="1">
      <alignment horizontal="center" vertical="center" wrapText="1"/>
    </xf>
    <xf numFmtId="169" fontId="31" fillId="0" borderId="45" xfId="1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170" fontId="32" fillId="0" borderId="0" xfId="0" applyNumberFormat="1" applyFont="1" applyBorder="1" applyAlignment="1">
      <alignment horizontal="right" vertical="center"/>
    </xf>
    <xf numFmtId="0" fontId="1" fillId="0" borderId="46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31" fillId="0" borderId="63" xfId="0" applyFont="1" applyBorder="1" applyAlignment="1">
      <alignment horizontal="left" vertical="center" wrapText="1"/>
    </xf>
    <xf numFmtId="0" fontId="31" fillId="0" borderId="6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33" fillId="0" borderId="51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60" xfId="0" applyFont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wrapText="1"/>
    </xf>
    <xf numFmtId="0" fontId="31" fillId="0" borderId="62" xfId="0" applyFont="1" applyBorder="1" applyAlignment="1">
      <alignment horizontal="left" wrapText="1"/>
    </xf>
    <xf numFmtId="0" fontId="31" fillId="0" borderId="4" xfId="0" applyFont="1" applyBorder="1" applyAlignment="1">
      <alignment horizontal="left" wrapText="1"/>
    </xf>
    <xf numFmtId="170" fontId="33" fillId="0" borderId="6" xfId="0" applyNumberFormat="1" applyFont="1" applyBorder="1" applyAlignment="1">
      <alignment horizontal="center" vertical="center"/>
    </xf>
    <xf numFmtId="170" fontId="33" fillId="0" borderId="4" xfId="0" applyNumberFormat="1" applyFont="1" applyBorder="1" applyAlignment="1">
      <alignment horizontal="center" vertical="center"/>
    </xf>
    <xf numFmtId="170" fontId="33" fillId="0" borderId="62" xfId="0" applyNumberFormat="1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/>
    </xf>
    <xf numFmtId="0" fontId="10" fillId="3" borderId="64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164" fontId="9" fillId="0" borderId="2" xfId="1" applyFont="1" applyFill="1" applyBorder="1" applyAlignment="1">
      <alignment horizontal="center" vertical="center" wrapText="1"/>
    </xf>
    <xf numFmtId="164" fontId="9" fillId="0" borderId="3" xfId="1" applyFont="1" applyFill="1" applyBorder="1" applyAlignment="1">
      <alignment horizontal="center" vertical="center" wrapText="1"/>
    </xf>
    <xf numFmtId="164" fontId="9" fillId="0" borderId="37" xfId="1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top" wrapText="1"/>
    </xf>
    <xf numFmtId="0" fontId="11" fillId="3" borderId="36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31" fillId="4" borderId="30" xfId="0" applyFont="1" applyFill="1" applyBorder="1" applyAlignment="1">
      <alignment horizontal="left" vertical="top" wrapText="1"/>
    </xf>
    <xf numFmtId="0" fontId="31" fillId="4" borderId="0" xfId="0" applyFont="1" applyFill="1" applyBorder="1" applyAlignment="1">
      <alignment horizontal="left" vertical="top" wrapText="1"/>
    </xf>
    <xf numFmtId="0" fontId="31" fillId="4" borderId="27" xfId="0" applyFont="1" applyFill="1" applyBorder="1" applyAlignment="1">
      <alignment horizontal="left" vertical="top" wrapText="1"/>
    </xf>
    <xf numFmtId="0" fontId="31" fillId="3" borderId="19" xfId="0" applyFont="1" applyFill="1" applyBorder="1" applyAlignment="1">
      <alignment horizontal="left" vertical="top" wrapText="1"/>
    </xf>
    <xf numFmtId="0" fontId="31" fillId="3" borderId="17" xfId="0" applyFont="1" applyFill="1" applyBorder="1" applyAlignment="1">
      <alignment horizontal="left" vertical="top" wrapText="1"/>
    </xf>
    <xf numFmtId="0" fontId="31" fillId="3" borderId="31" xfId="0" applyFont="1" applyFill="1" applyBorder="1" applyAlignment="1">
      <alignment horizontal="left" vertical="top" wrapText="1"/>
    </xf>
    <xf numFmtId="0" fontId="31" fillId="3" borderId="20" xfId="0" applyFont="1" applyFill="1" applyBorder="1" applyAlignment="1">
      <alignment horizontal="left" vertical="top" wrapText="1"/>
    </xf>
    <xf numFmtId="0" fontId="31" fillId="3" borderId="18" xfId="0" applyFont="1" applyFill="1" applyBorder="1" applyAlignment="1">
      <alignment horizontal="left" vertical="top" wrapText="1"/>
    </xf>
    <xf numFmtId="0" fontId="31" fillId="3" borderId="24" xfId="0" applyFont="1" applyFill="1" applyBorder="1" applyAlignment="1">
      <alignment horizontal="left" vertical="top" wrapText="1"/>
    </xf>
    <xf numFmtId="0" fontId="13" fillId="0" borderId="3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49" xfId="0" applyFont="1" applyBorder="1" applyAlignment="1">
      <alignment horizontal="center" vertical="top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60" xfId="0" applyFont="1" applyBorder="1" applyAlignment="1">
      <alignment horizontal="center" wrapText="1"/>
    </xf>
  </cellXfs>
  <cellStyles count="4">
    <cellStyle name="Обычный" xfId="0" builtinId="0"/>
    <cellStyle name="Обычный 2" xfId="3"/>
    <cellStyle name="Процентный" xfId="2" builtinId="5"/>
    <cellStyle name="Финансовый" xfId="1" builtinId="3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95"/>
  <sheetViews>
    <sheetView view="pageBreakPreview" topLeftCell="D253" zoomScale="80" zoomScaleNormal="80" zoomScaleSheetLayoutView="80" workbookViewId="0">
      <selection activeCell="H287" sqref="H287"/>
    </sheetView>
  </sheetViews>
  <sheetFormatPr defaultColWidth="14.42578125" defaultRowHeight="18.75"/>
  <cols>
    <col min="1" max="1" width="43.42578125" style="108" customWidth="1"/>
    <col min="2" max="2" width="16.7109375" style="8" hidden="1" customWidth="1"/>
    <col min="3" max="3" width="36.140625" style="8" hidden="1" customWidth="1"/>
    <col min="4" max="4" width="44.42578125" style="47" customWidth="1"/>
    <col min="5" max="5" width="12.42578125" style="47" customWidth="1"/>
    <col min="6" max="6" width="19" style="13" customWidth="1"/>
    <col min="7" max="7" width="27.28515625" style="7" bestFit="1" customWidth="1"/>
    <col min="8" max="8" width="28.7109375" style="7" customWidth="1"/>
    <col min="9" max="9" width="23" style="7" customWidth="1"/>
    <col min="10" max="10" width="44.28515625" style="7" customWidth="1"/>
    <col min="11" max="14" width="14.42578125" style="7"/>
    <col min="15" max="15" width="37.7109375" style="7" customWidth="1"/>
    <col min="16" max="16384" width="14.42578125" style="7"/>
  </cols>
  <sheetData>
    <row r="1" spans="1:15" s="6" customFormat="1">
      <c r="A1" s="400"/>
      <c r="B1" s="400"/>
      <c r="C1" s="400"/>
      <c r="D1" s="400"/>
      <c r="E1" s="400"/>
      <c r="F1" s="400"/>
    </row>
    <row r="2" spans="1:15" s="6" customFormat="1">
      <c r="A2" s="400"/>
      <c r="B2" s="400"/>
      <c r="C2" s="400"/>
      <c r="D2" s="400"/>
      <c r="E2" s="400"/>
      <c r="F2" s="400"/>
    </row>
    <row r="3" spans="1:15" ht="19.5" thickBot="1">
      <c r="C3" s="9"/>
      <c r="D3" s="12"/>
      <c r="E3" s="12"/>
      <c r="G3" s="14"/>
    </row>
    <row r="4" spans="1:15" s="16" customFormat="1" ht="33.75" customHeight="1" thickBot="1">
      <c r="A4" s="115" t="s">
        <v>2</v>
      </c>
      <c r="B4" s="115" t="s">
        <v>60</v>
      </c>
      <c r="C4" s="115" t="s">
        <v>61</v>
      </c>
      <c r="D4" s="115" t="s">
        <v>62</v>
      </c>
      <c r="E4" s="115"/>
      <c r="F4" s="115"/>
      <c r="G4" s="115"/>
      <c r="H4" s="115"/>
      <c r="I4" s="115"/>
      <c r="J4" s="412" t="s">
        <v>210</v>
      </c>
      <c r="K4" s="414" t="s">
        <v>220</v>
      </c>
      <c r="L4" s="415"/>
      <c r="M4" s="415"/>
      <c r="N4" s="416"/>
      <c r="O4" s="137" t="s">
        <v>215</v>
      </c>
    </row>
    <row r="5" spans="1:15" s="16" customFormat="1" ht="58.5" customHeight="1" thickBot="1">
      <c r="A5" s="116"/>
      <c r="B5" s="116"/>
      <c r="C5" s="116"/>
      <c r="D5" s="116" t="s">
        <v>4</v>
      </c>
      <c r="E5" s="116" t="s">
        <v>205</v>
      </c>
      <c r="F5" s="116" t="s">
        <v>204</v>
      </c>
      <c r="G5" s="116" t="s">
        <v>217</v>
      </c>
      <c r="H5" s="116" t="s">
        <v>218</v>
      </c>
      <c r="I5" s="116" t="s">
        <v>209</v>
      </c>
      <c r="J5" s="413"/>
      <c r="K5" s="137" t="s">
        <v>211</v>
      </c>
      <c r="L5" s="137" t="s">
        <v>212</v>
      </c>
      <c r="M5" s="137" t="s">
        <v>213</v>
      </c>
      <c r="N5" s="137" t="s">
        <v>214</v>
      </c>
      <c r="O5" s="116" t="s">
        <v>216</v>
      </c>
    </row>
    <row r="6" spans="1:15" s="20" customFormat="1" ht="20.25" thickBot="1">
      <c r="A6" s="138">
        <v>1</v>
      </c>
      <c r="B6" s="138">
        <v>4</v>
      </c>
      <c r="C6" s="138">
        <v>5</v>
      </c>
      <c r="D6" s="138">
        <v>2</v>
      </c>
      <c r="E6" s="138">
        <v>3</v>
      </c>
      <c r="F6" s="138">
        <v>4</v>
      </c>
      <c r="G6" s="139">
        <v>5</v>
      </c>
      <c r="H6" s="139">
        <v>6</v>
      </c>
      <c r="I6" s="139">
        <v>7</v>
      </c>
      <c r="J6" s="139">
        <v>8</v>
      </c>
      <c r="K6" s="139">
        <v>9</v>
      </c>
      <c r="L6" s="139">
        <v>10</v>
      </c>
      <c r="M6" s="139">
        <v>11</v>
      </c>
      <c r="N6" s="139">
        <v>12</v>
      </c>
      <c r="O6" s="139">
        <v>13</v>
      </c>
    </row>
    <row r="7" spans="1:15" s="20" customFormat="1" ht="21" thickBot="1">
      <c r="A7" s="169" t="s">
        <v>221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8"/>
    </row>
    <row r="8" spans="1:15" s="20" customFormat="1" ht="26.25" customHeight="1" thickBot="1">
      <c r="A8" s="417" t="s">
        <v>135</v>
      </c>
      <c r="B8" s="418"/>
      <c r="C8" s="418"/>
      <c r="D8" s="418"/>
      <c r="E8" s="418"/>
      <c r="F8" s="418"/>
      <c r="G8" s="419"/>
      <c r="H8" s="419"/>
      <c r="I8" s="419"/>
      <c r="J8" s="419"/>
      <c r="K8" s="419"/>
      <c r="L8" s="419"/>
      <c r="M8" s="419"/>
      <c r="N8" s="419"/>
      <c r="O8" s="420"/>
    </row>
    <row r="9" spans="1:15" ht="30" customHeight="1">
      <c r="A9" s="391" t="s">
        <v>69</v>
      </c>
      <c r="B9" s="394" t="s">
        <v>7</v>
      </c>
      <c r="C9" s="397" t="s">
        <v>64</v>
      </c>
      <c r="D9" s="83" t="s">
        <v>11</v>
      </c>
      <c r="E9" s="135" t="s">
        <v>206</v>
      </c>
      <c r="F9" s="155"/>
      <c r="G9" s="156"/>
      <c r="H9" s="157">
        <f>K9+L9+M9+N9</f>
        <v>100.85899999999999</v>
      </c>
      <c r="I9" s="409"/>
      <c r="J9" s="421"/>
      <c r="K9" s="164"/>
      <c r="L9" s="165">
        <v>100.85899999999999</v>
      </c>
      <c r="M9" s="165"/>
      <c r="N9" s="166"/>
      <c r="O9" s="409"/>
    </row>
    <row r="10" spans="1:15" ht="51.75" customHeight="1">
      <c r="A10" s="392"/>
      <c r="B10" s="395"/>
      <c r="C10" s="398"/>
      <c r="D10" s="84" t="s">
        <v>65</v>
      </c>
      <c r="E10" s="136" t="s">
        <v>207</v>
      </c>
      <c r="F10" s="158">
        <v>1301</v>
      </c>
      <c r="G10" s="159"/>
      <c r="H10" s="159">
        <v>15</v>
      </c>
      <c r="I10" s="410"/>
      <c r="J10" s="422"/>
      <c r="K10" s="150" t="s">
        <v>219</v>
      </c>
      <c r="L10" s="89" t="s">
        <v>219</v>
      </c>
      <c r="M10" s="89" t="s">
        <v>219</v>
      </c>
      <c r="N10" s="151" t="s">
        <v>219</v>
      </c>
      <c r="O10" s="410"/>
    </row>
    <row r="11" spans="1:15" ht="26.25" customHeight="1">
      <c r="A11" s="392"/>
      <c r="B11" s="395"/>
      <c r="C11" s="398"/>
      <c r="D11" s="84" t="s">
        <v>21</v>
      </c>
      <c r="E11" s="136" t="s">
        <v>206</v>
      </c>
      <c r="F11" s="160">
        <v>0.77110684089162185</v>
      </c>
      <c r="G11" s="159"/>
      <c r="H11" s="159">
        <f>H9/H10</f>
        <v>6.7239333333333331</v>
      </c>
      <c r="I11" s="410"/>
      <c r="J11" s="422"/>
      <c r="K11" s="150" t="s">
        <v>219</v>
      </c>
      <c r="L11" s="89" t="s">
        <v>219</v>
      </c>
      <c r="M11" s="89" t="s">
        <v>219</v>
      </c>
      <c r="N11" s="151" t="s">
        <v>219</v>
      </c>
      <c r="O11" s="410"/>
    </row>
    <row r="12" spans="1:15" ht="36" customHeight="1" thickBot="1">
      <c r="A12" s="393"/>
      <c r="B12" s="396"/>
      <c r="C12" s="399"/>
      <c r="D12" s="134" t="s">
        <v>189</v>
      </c>
      <c r="E12" s="140" t="s">
        <v>208</v>
      </c>
      <c r="F12" s="161">
        <v>1</v>
      </c>
      <c r="G12" s="162"/>
      <c r="H12" s="163">
        <f>H10/F10</f>
        <v>1.1529592621060722E-2</v>
      </c>
      <c r="I12" s="411"/>
      <c r="J12" s="423"/>
      <c r="K12" s="172" t="s">
        <v>219</v>
      </c>
      <c r="L12" s="173" t="s">
        <v>219</v>
      </c>
      <c r="M12" s="173" t="s">
        <v>219</v>
      </c>
      <c r="N12" s="174" t="s">
        <v>219</v>
      </c>
      <c r="O12" s="411"/>
    </row>
    <row r="13" spans="1:15" ht="18.75" customHeight="1">
      <c r="A13" s="424" t="s">
        <v>70</v>
      </c>
      <c r="B13" s="425" t="s">
        <v>7</v>
      </c>
      <c r="C13" s="426" t="s">
        <v>64</v>
      </c>
      <c r="D13" s="66" t="s">
        <v>11</v>
      </c>
      <c r="E13" s="82"/>
      <c r="F13" s="170"/>
      <c r="G13" s="145"/>
      <c r="H13" s="179">
        <f>K13+L13+M13+N13</f>
        <v>16400</v>
      </c>
      <c r="I13" s="409"/>
      <c r="J13" s="421"/>
      <c r="K13" s="175">
        <f>K14+K15</f>
        <v>16400</v>
      </c>
      <c r="L13" s="176">
        <f t="shared" ref="L13:N13" si="0">L14+L15</f>
        <v>0</v>
      </c>
      <c r="M13" s="176">
        <f t="shared" si="0"/>
        <v>0</v>
      </c>
      <c r="N13" s="177">
        <f t="shared" si="0"/>
        <v>0</v>
      </c>
      <c r="O13" s="409"/>
    </row>
    <row r="14" spans="1:15" ht="25.5" customHeight="1">
      <c r="A14" s="392"/>
      <c r="B14" s="395"/>
      <c r="C14" s="398"/>
      <c r="D14" s="35" t="s">
        <v>50</v>
      </c>
      <c r="E14" s="84"/>
      <c r="F14" s="142">
        <v>589.86532</v>
      </c>
      <c r="G14" s="146"/>
      <c r="H14" s="179">
        <f t="shared" ref="H14:H15" si="1">K14+L14+M14+N14</f>
        <v>300</v>
      </c>
      <c r="I14" s="410"/>
      <c r="J14" s="422"/>
      <c r="K14" s="150">
        <v>300</v>
      </c>
      <c r="L14" s="89"/>
      <c r="M14" s="89"/>
      <c r="N14" s="151"/>
      <c r="O14" s="410"/>
    </row>
    <row r="15" spans="1:15" ht="39" customHeight="1">
      <c r="A15" s="392"/>
      <c r="B15" s="395"/>
      <c r="C15" s="398"/>
      <c r="D15" s="35" t="s">
        <v>51</v>
      </c>
      <c r="E15" s="84"/>
      <c r="F15" s="142">
        <v>29478.534680000001</v>
      </c>
      <c r="G15" s="146"/>
      <c r="H15" s="179">
        <f t="shared" si="1"/>
        <v>16100</v>
      </c>
      <c r="I15" s="410"/>
      <c r="J15" s="422"/>
      <c r="K15" s="150">
        <v>16100</v>
      </c>
      <c r="L15" s="89"/>
      <c r="M15" s="89"/>
      <c r="N15" s="151"/>
      <c r="O15" s="410"/>
    </row>
    <row r="16" spans="1:15" ht="27" customHeight="1">
      <c r="A16" s="392"/>
      <c r="B16" s="395"/>
      <c r="C16" s="398"/>
      <c r="D16" s="35" t="s">
        <v>190</v>
      </c>
      <c r="E16" s="84"/>
      <c r="F16" s="141"/>
      <c r="G16" s="146"/>
      <c r="H16" s="178"/>
      <c r="I16" s="410"/>
      <c r="J16" s="422"/>
      <c r="K16" s="150" t="s">
        <v>219</v>
      </c>
      <c r="L16" s="89" t="s">
        <v>219</v>
      </c>
      <c r="M16" s="89" t="s">
        <v>219</v>
      </c>
      <c r="N16" s="151" t="s">
        <v>219</v>
      </c>
      <c r="O16" s="410"/>
    </row>
    <row r="17" spans="1:15" ht="26.25" customHeight="1">
      <c r="A17" s="392"/>
      <c r="B17" s="395"/>
      <c r="C17" s="398"/>
      <c r="D17" s="35" t="s">
        <v>71</v>
      </c>
      <c r="E17" s="84"/>
      <c r="F17" s="141">
        <v>8</v>
      </c>
      <c r="G17" s="146"/>
      <c r="H17" s="178">
        <v>6</v>
      </c>
      <c r="I17" s="410"/>
      <c r="J17" s="422"/>
      <c r="K17" s="150" t="s">
        <v>219</v>
      </c>
      <c r="L17" s="89" t="s">
        <v>219</v>
      </c>
      <c r="M17" s="89" t="s">
        <v>219</v>
      </c>
      <c r="N17" s="151" t="s">
        <v>219</v>
      </c>
      <c r="O17" s="410"/>
    </row>
    <row r="18" spans="1:15" ht="26.25" customHeight="1">
      <c r="A18" s="392"/>
      <c r="B18" s="395"/>
      <c r="C18" s="398"/>
      <c r="D18" s="35" t="s">
        <v>30</v>
      </c>
      <c r="E18" s="84"/>
      <c r="F18" s="141">
        <v>440</v>
      </c>
      <c r="G18" s="146"/>
      <c r="H18" s="178">
        <v>200</v>
      </c>
      <c r="I18" s="410"/>
      <c r="J18" s="422"/>
      <c r="K18" s="150" t="s">
        <v>219</v>
      </c>
      <c r="L18" s="89" t="s">
        <v>219</v>
      </c>
      <c r="M18" s="89" t="s">
        <v>219</v>
      </c>
      <c r="N18" s="151" t="s">
        <v>219</v>
      </c>
      <c r="O18" s="410"/>
    </row>
    <row r="19" spans="1:15" ht="26.25" customHeight="1">
      <c r="A19" s="392"/>
      <c r="B19" s="395"/>
      <c r="C19" s="398"/>
      <c r="D19" s="35" t="s">
        <v>186</v>
      </c>
      <c r="E19" s="84"/>
      <c r="F19" s="141"/>
      <c r="G19" s="146"/>
      <c r="H19" s="178"/>
      <c r="I19" s="410"/>
      <c r="J19" s="422"/>
      <c r="K19" s="150" t="s">
        <v>219</v>
      </c>
      <c r="L19" s="89" t="s">
        <v>219</v>
      </c>
      <c r="M19" s="89" t="s">
        <v>219</v>
      </c>
      <c r="N19" s="151" t="s">
        <v>219</v>
      </c>
      <c r="O19" s="410"/>
    </row>
    <row r="20" spans="1:15" ht="26.25" customHeight="1">
      <c r="A20" s="392"/>
      <c r="B20" s="395"/>
      <c r="C20" s="398"/>
      <c r="D20" s="36" t="s">
        <v>31</v>
      </c>
      <c r="E20" s="95"/>
      <c r="F20" s="142">
        <v>73.733165</v>
      </c>
      <c r="G20" s="146"/>
      <c r="H20" s="178">
        <f>H14/H17</f>
        <v>50</v>
      </c>
      <c r="I20" s="410"/>
      <c r="J20" s="422"/>
      <c r="K20" s="150" t="s">
        <v>219</v>
      </c>
      <c r="L20" s="89" t="s">
        <v>219</v>
      </c>
      <c r="M20" s="89" t="s">
        <v>219</v>
      </c>
      <c r="N20" s="151" t="s">
        <v>219</v>
      </c>
      <c r="O20" s="410"/>
    </row>
    <row r="21" spans="1:15" ht="39" customHeight="1">
      <c r="A21" s="392"/>
      <c r="B21" s="395"/>
      <c r="C21" s="398"/>
      <c r="D21" s="36" t="s">
        <v>32</v>
      </c>
      <c r="E21" s="95"/>
      <c r="F21" s="142">
        <v>66.996669727272732</v>
      </c>
      <c r="G21" s="146"/>
      <c r="H21" s="178">
        <f>H15/H18</f>
        <v>80.5</v>
      </c>
      <c r="I21" s="410"/>
      <c r="J21" s="422"/>
      <c r="K21" s="150" t="s">
        <v>219</v>
      </c>
      <c r="L21" s="89" t="s">
        <v>219</v>
      </c>
      <c r="M21" s="89" t="s">
        <v>219</v>
      </c>
      <c r="N21" s="151" t="s">
        <v>219</v>
      </c>
      <c r="O21" s="410"/>
    </row>
    <row r="22" spans="1:15" ht="27" customHeight="1" thickBot="1">
      <c r="A22" s="393"/>
      <c r="B22" s="396"/>
      <c r="C22" s="399"/>
      <c r="D22" s="36" t="s">
        <v>151</v>
      </c>
      <c r="E22" s="95"/>
      <c r="F22" s="171">
        <v>1</v>
      </c>
      <c r="G22" s="147"/>
      <c r="H22" s="180">
        <f>((H17/F17)+(H18/F18))/2</f>
        <v>0.60227272727272729</v>
      </c>
      <c r="I22" s="411"/>
      <c r="J22" s="423"/>
      <c r="K22" s="152" t="s">
        <v>219</v>
      </c>
      <c r="L22" s="153" t="s">
        <v>219</v>
      </c>
      <c r="M22" s="153" t="s">
        <v>219</v>
      </c>
      <c r="N22" s="154" t="s">
        <v>219</v>
      </c>
      <c r="O22" s="411"/>
    </row>
    <row r="23" spans="1:15">
      <c r="A23" s="389" t="s">
        <v>72</v>
      </c>
      <c r="B23" s="390" t="s">
        <v>7</v>
      </c>
      <c r="C23" s="390" t="s">
        <v>64</v>
      </c>
      <c r="D23" s="66" t="s">
        <v>11</v>
      </c>
      <c r="E23" s="82"/>
      <c r="F23" s="53"/>
      <c r="G23" s="148"/>
      <c r="H23" s="148"/>
      <c r="I23" s="149"/>
      <c r="J23" s="149"/>
      <c r="K23" s="149"/>
      <c r="L23" s="149"/>
      <c r="M23" s="149"/>
      <c r="N23" s="149"/>
      <c r="O23" s="149"/>
    </row>
    <row r="24" spans="1:15" ht="38.25">
      <c r="A24" s="389"/>
      <c r="B24" s="390"/>
      <c r="C24" s="390"/>
      <c r="D24" s="35" t="s">
        <v>52</v>
      </c>
      <c r="E24" s="84"/>
      <c r="F24" s="2">
        <v>20772</v>
      </c>
      <c r="G24" s="143"/>
      <c r="H24" s="143"/>
      <c r="I24" s="51"/>
      <c r="J24" s="51"/>
      <c r="K24" s="51"/>
      <c r="L24" s="51"/>
      <c r="M24" s="51"/>
      <c r="N24" s="51"/>
      <c r="O24" s="51"/>
    </row>
    <row r="25" spans="1:15" ht="25.5">
      <c r="A25" s="389"/>
      <c r="B25" s="390"/>
      <c r="C25" s="390"/>
      <c r="D25" s="35" t="s">
        <v>10</v>
      </c>
      <c r="E25" s="84"/>
      <c r="F25" s="30">
        <v>0.44056325823223569</v>
      </c>
      <c r="G25" s="143"/>
      <c r="H25" s="143"/>
      <c r="I25" s="51"/>
      <c r="J25" s="51"/>
      <c r="K25" s="51"/>
      <c r="L25" s="51"/>
      <c r="M25" s="51"/>
      <c r="N25" s="51"/>
      <c r="O25" s="51"/>
    </row>
    <row r="26" spans="1:15" ht="26.25" thickBot="1">
      <c r="A26" s="389"/>
      <c r="B26" s="390"/>
      <c r="C26" s="390"/>
      <c r="D26" s="35" t="s">
        <v>151</v>
      </c>
      <c r="E26" s="84"/>
      <c r="F26" s="67">
        <v>1</v>
      </c>
      <c r="G26" s="143"/>
      <c r="H26" s="143"/>
      <c r="I26" s="51"/>
      <c r="J26" s="51"/>
      <c r="K26" s="51"/>
      <c r="L26" s="51"/>
      <c r="M26" s="51"/>
      <c r="N26" s="51"/>
      <c r="O26" s="51"/>
    </row>
    <row r="27" spans="1:15" ht="19.5" customHeight="1">
      <c r="A27" s="401" t="s">
        <v>73</v>
      </c>
      <c r="B27" s="402" t="s">
        <v>7</v>
      </c>
      <c r="C27" s="403" t="s">
        <v>64</v>
      </c>
      <c r="D27" s="82" t="s">
        <v>11</v>
      </c>
      <c r="E27" s="82"/>
      <c r="F27" s="53"/>
      <c r="G27" s="143"/>
      <c r="H27" s="143"/>
      <c r="I27" s="51"/>
      <c r="J27" s="51"/>
      <c r="K27" s="51"/>
      <c r="L27" s="51"/>
      <c r="M27" s="51"/>
      <c r="N27" s="51"/>
      <c r="O27" s="51"/>
    </row>
    <row r="28" spans="1:15" ht="51.75" customHeight="1">
      <c r="A28" s="389"/>
      <c r="B28" s="390"/>
      <c r="C28" s="404"/>
      <c r="D28" s="84" t="s">
        <v>114</v>
      </c>
      <c r="E28" s="84"/>
      <c r="F28" s="2">
        <v>44</v>
      </c>
      <c r="G28" s="143"/>
      <c r="H28" s="143"/>
      <c r="I28" s="51"/>
      <c r="J28" s="51"/>
      <c r="K28" s="51"/>
      <c r="L28" s="51"/>
      <c r="M28" s="51"/>
      <c r="N28" s="51"/>
      <c r="O28" s="51"/>
    </row>
    <row r="29" spans="1:15">
      <c r="A29" s="389"/>
      <c r="B29" s="390"/>
      <c r="C29" s="404"/>
      <c r="D29" s="84" t="s">
        <v>55</v>
      </c>
      <c r="E29" s="84"/>
      <c r="F29" s="2">
        <v>39</v>
      </c>
      <c r="G29" s="143"/>
      <c r="H29" s="143"/>
      <c r="I29" s="51"/>
      <c r="J29" s="51"/>
      <c r="K29" s="51"/>
      <c r="L29" s="51"/>
      <c r="M29" s="51"/>
      <c r="N29" s="51"/>
      <c r="O29" s="51"/>
    </row>
    <row r="30" spans="1:15">
      <c r="A30" s="389"/>
      <c r="B30" s="390"/>
      <c r="C30" s="404"/>
      <c r="D30" s="84" t="s">
        <v>56</v>
      </c>
      <c r="E30" s="84"/>
      <c r="F30" s="2">
        <v>5</v>
      </c>
      <c r="G30" s="143"/>
      <c r="H30" s="143"/>
      <c r="I30" s="51"/>
      <c r="J30" s="51"/>
      <c r="K30" s="51"/>
      <c r="L30" s="51"/>
      <c r="M30" s="51"/>
      <c r="N30" s="51"/>
      <c r="O30" s="51"/>
    </row>
    <row r="31" spans="1:15" ht="26.25" customHeight="1">
      <c r="A31" s="389"/>
      <c r="B31" s="390"/>
      <c r="C31" s="404"/>
      <c r="D31" s="84" t="s">
        <v>21</v>
      </c>
      <c r="E31" s="84"/>
      <c r="F31" s="30">
        <v>27.774772727272726</v>
      </c>
      <c r="G31" s="143"/>
      <c r="H31" s="143"/>
      <c r="I31" s="51"/>
      <c r="J31" s="51"/>
      <c r="K31" s="51"/>
      <c r="L31" s="51"/>
      <c r="M31" s="51"/>
      <c r="N31" s="51"/>
      <c r="O31" s="51"/>
    </row>
    <row r="32" spans="1:15" ht="27" customHeight="1" thickBot="1">
      <c r="A32" s="389"/>
      <c r="B32" s="390"/>
      <c r="C32" s="404"/>
      <c r="D32" s="84" t="s">
        <v>189</v>
      </c>
      <c r="E32" s="84"/>
      <c r="F32" s="67">
        <v>1</v>
      </c>
      <c r="G32" s="143"/>
      <c r="H32" s="143"/>
      <c r="I32" s="51"/>
      <c r="J32" s="51"/>
      <c r="K32" s="51"/>
      <c r="L32" s="51"/>
      <c r="M32" s="51"/>
      <c r="N32" s="51"/>
      <c r="O32" s="51"/>
    </row>
    <row r="33" spans="1:15" ht="19.5" customHeight="1">
      <c r="A33" s="401" t="s">
        <v>66</v>
      </c>
      <c r="B33" s="402" t="s">
        <v>7</v>
      </c>
      <c r="C33" s="403" t="s">
        <v>64</v>
      </c>
      <c r="D33" s="82" t="s">
        <v>11</v>
      </c>
      <c r="E33" s="82"/>
      <c r="F33" s="53"/>
      <c r="G33" s="143"/>
      <c r="H33" s="143"/>
      <c r="I33" s="51"/>
      <c r="J33" s="51"/>
      <c r="K33" s="51"/>
      <c r="L33" s="51"/>
      <c r="M33" s="51"/>
      <c r="N33" s="51"/>
      <c r="O33" s="51"/>
    </row>
    <row r="34" spans="1:15" ht="51.75" customHeight="1">
      <c r="A34" s="389"/>
      <c r="B34" s="390"/>
      <c r="C34" s="404"/>
      <c r="D34" s="84" t="s">
        <v>115</v>
      </c>
      <c r="E34" s="84"/>
      <c r="F34" s="2">
        <v>325</v>
      </c>
      <c r="G34" s="143"/>
      <c r="H34" s="143"/>
      <c r="I34" s="51"/>
      <c r="J34" s="51"/>
      <c r="K34" s="51"/>
      <c r="L34" s="51"/>
      <c r="M34" s="51"/>
      <c r="N34" s="51"/>
      <c r="O34" s="51"/>
    </row>
    <row r="35" spans="1:15">
      <c r="A35" s="389"/>
      <c r="B35" s="390"/>
      <c r="C35" s="404"/>
      <c r="D35" s="84" t="s">
        <v>55</v>
      </c>
      <c r="E35" s="84"/>
      <c r="F35" s="2">
        <v>258</v>
      </c>
      <c r="G35" s="143"/>
      <c r="H35" s="143"/>
      <c r="I35" s="51"/>
      <c r="J35" s="51"/>
      <c r="K35" s="51"/>
      <c r="L35" s="51"/>
      <c r="M35" s="51"/>
      <c r="N35" s="51"/>
      <c r="O35" s="51"/>
    </row>
    <row r="36" spans="1:15">
      <c r="A36" s="389"/>
      <c r="B36" s="390"/>
      <c r="C36" s="404"/>
      <c r="D36" s="84" t="s">
        <v>56</v>
      </c>
      <c r="E36" s="84"/>
      <c r="F36" s="2">
        <v>67</v>
      </c>
      <c r="G36" s="143"/>
      <c r="H36" s="143"/>
      <c r="I36" s="51"/>
      <c r="J36" s="51"/>
      <c r="K36" s="51"/>
      <c r="L36" s="51"/>
      <c r="M36" s="51"/>
      <c r="N36" s="51"/>
      <c r="O36" s="51"/>
    </row>
    <row r="37" spans="1:15" ht="26.25" customHeight="1">
      <c r="A37" s="389"/>
      <c r="B37" s="390"/>
      <c r="C37" s="404"/>
      <c r="D37" s="84" t="s">
        <v>21</v>
      </c>
      <c r="E37" s="84"/>
      <c r="F37" s="30">
        <v>119.72919999999999</v>
      </c>
      <c r="G37" s="143"/>
      <c r="H37" s="143"/>
      <c r="I37" s="51"/>
      <c r="J37" s="51"/>
      <c r="K37" s="51"/>
      <c r="L37" s="51"/>
      <c r="M37" s="51"/>
      <c r="N37" s="51"/>
      <c r="O37" s="51"/>
    </row>
    <row r="38" spans="1:15" ht="27" customHeight="1" thickBot="1">
      <c r="A38" s="389"/>
      <c r="B38" s="390"/>
      <c r="C38" s="404"/>
      <c r="D38" s="84" t="s">
        <v>151</v>
      </c>
      <c r="E38" s="84"/>
      <c r="F38" s="67">
        <v>1</v>
      </c>
      <c r="G38" s="143"/>
      <c r="H38" s="143"/>
      <c r="I38" s="51"/>
      <c r="J38" s="51"/>
      <c r="K38" s="51"/>
      <c r="L38" s="51"/>
      <c r="M38" s="51"/>
      <c r="N38" s="51"/>
      <c r="O38" s="51"/>
    </row>
    <row r="39" spans="1:15">
      <c r="A39" s="401" t="s">
        <v>74</v>
      </c>
      <c r="B39" s="402" t="s">
        <v>7</v>
      </c>
      <c r="C39" s="402" t="s">
        <v>64</v>
      </c>
      <c r="D39" s="66" t="s">
        <v>11</v>
      </c>
      <c r="E39" s="82"/>
      <c r="F39" s="53"/>
      <c r="G39" s="143"/>
      <c r="H39" s="143"/>
      <c r="I39" s="51"/>
      <c r="J39" s="51"/>
      <c r="K39" s="51"/>
      <c r="L39" s="51"/>
      <c r="M39" s="51"/>
      <c r="N39" s="51"/>
      <c r="O39" s="51"/>
    </row>
    <row r="40" spans="1:15" ht="38.25">
      <c r="A40" s="389"/>
      <c r="B40" s="390"/>
      <c r="C40" s="390"/>
      <c r="D40" s="35" t="s">
        <v>162</v>
      </c>
      <c r="E40" s="84"/>
      <c r="F40" s="2">
        <v>18</v>
      </c>
      <c r="G40" s="143"/>
      <c r="H40" s="143"/>
      <c r="I40" s="51"/>
      <c r="J40" s="51"/>
      <c r="K40" s="51"/>
      <c r="L40" s="51"/>
      <c r="M40" s="51"/>
      <c r="N40" s="51"/>
      <c r="O40" s="51"/>
    </row>
    <row r="41" spans="1:15" ht="25.5">
      <c r="A41" s="389"/>
      <c r="B41" s="390"/>
      <c r="C41" s="390"/>
      <c r="D41" s="35" t="s">
        <v>21</v>
      </c>
      <c r="E41" s="84"/>
      <c r="F41" s="30">
        <v>1972.4655555555555</v>
      </c>
      <c r="G41" s="143"/>
      <c r="H41" s="143"/>
      <c r="I41" s="51"/>
      <c r="J41" s="51"/>
      <c r="K41" s="51"/>
      <c r="L41" s="51"/>
      <c r="M41" s="51"/>
      <c r="N41" s="51"/>
      <c r="O41" s="51"/>
    </row>
    <row r="42" spans="1:15" ht="26.25" thickBot="1">
      <c r="A42" s="389"/>
      <c r="B42" s="390"/>
      <c r="C42" s="390"/>
      <c r="D42" s="35" t="s">
        <v>151</v>
      </c>
      <c r="E42" s="84"/>
      <c r="F42" s="67">
        <v>1</v>
      </c>
      <c r="G42" s="143"/>
      <c r="H42" s="143"/>
      <c r="I42" s="51"/>
      <c r="J42" s="51"/>
      <c r="K42" s="51"/>
      <c r="L42" s="51"/>
      <c r="M42" s="51"/>
      <c r="N42" s="51"/>
      <c r="O42" s="51"/>
    </row>
    <row r="43" spans="1:15" ht="19.5" customHeight="1">
      <c r="A43" s="401" t="s">
        <v>33</v>
      </c>
      <c r="B43" s="402" t="s">
        <v>7</v>
      </c>
      <c r="C43" s="403" t="s">
        <v>64</v>
      </c>
      <c r="D43" s="82" t="s">
        <v>11</v>
      </c>
      <c r="E43" s="82"/>
      <c r="F43" s="53"/>
      <c r="G43" s="143"/>
      <c r="H43" s="143"/>
      <c r="I43" s="51"/>
      <c r="J43" s="51"/>
      <c r="K43" s="51"/>
      <c r="L43" s="51"/>
      <c r="M43" s="51"/>
      <c r="N43" s="51"/>
      <c r="O43" s="51"/>
    </row>
    <row r="44" spans="1:15" ht="39" customHeight="1">
      <c r="A44" s="389"/>
      <c r="B44" s="390"/>
      <c r="C44" s="404"/>
      <c r="D44" s="84" t="s">
        <v>163</v>
      </c>
      <c r="E44" s="84"/>
      <c r="F44" s="2">
        <v>74</v>
      </c>
      <c r="G44" s="143"/>
      <c r="H44" s="143"/>
      <c r="I44" s="51"/>
      <c r="J44" s="51"/>
      <c r="K44" s="51"/>
      <c r="L44" s="51"/>
      <c r="M44" s="51"/>
      <c r="N44" s="51"/>
      <c r="O44" s="51"/>
    </row>
    <row r="45" spans="1:15">
      <c r="A45" s="389"/>
      <c r="B45" s="390"/>
      <c r="C45" s="404"/>
      <c r="D45" s="84" t="s">
        <v>15</v>
      </c>
      <c r="E45" s="84"/>
      <c r="F45" s="2">
        <v>56</v>
      </c>
      <c r="G45" s="143"/>
      <c r="H45" s="143"/>
      <c r="I45" s="51"/>
      <c r="J45" s="51"/>
      <c r="K45" s="51"/>
      <c r="L45" s="51"/>
      <c r="M45" s="51"/>
      <c r="N45" s="51"/>
      <c r="O45" s="51"/>
    </row>
    <row r="46" spans="1:15">
      <c r="A46" s="389"/>
      <c r="B46" s="390"/>
      <c r="C46" s="404"/>
      <c r="D46" s="84" t="s">
        <v>16</v>
      </c>
      <c r="E46" s="84"/>
      <c r="F46" s="2">
        <v>18</v>
      </c>
      <c r="G46" s="143"/>
      <c r="H46" s="143"/>
      <c r="I46" s="51"/>
      <c r="J46" s="51"/>
      <c r="K46" s="51"/>
      <c r="L46" s="51"/>
      <c r="M46" s="51"/>
      <c r="N46" s="51"/>
      <c r="O46" s="51"/>
    </row>
    <row r="47" spans="1:15" ht="26.25" customHeight="1">
      <c r="A47" s="389"/>
      <c r="B47" s="390"/>
      <c r="C47" s="404"/>
      <c r="D47" s="84" t="s">
        <v>21</v>
      </c>
      <c r="E47" s="84"/>
      <c r="F47" s="30">
        <v>615.38499999999999</v>
      </c>
      <c r="G47" s="143"/>
      <c r="H47" s="143"/>
      <c r="I47" s="51"/>
      <c r="J47" s="51"/>
      <c r="K47" s="51"/>
      <c r="L47" s="51"/>
      <c r="M47" s="51"/>
      <c r="N47" s="51"/>
      <c r="O47" s="51"/>
    </row>
    <row r="48" spans="1:15" ht="27" customHeight="1" thickBot="1">
      <c r="A48" s="389"/>
      <c r="B48" s="390"/>
      <c r="C48" s="404"/>
      <c r="D48" s="84" t="s">
        <v>151</v>
      </c>
      <c r="E48" s="84"/>
      <c r="F48" s="67">
        <v>1</v>
      </c>
      <c r="G48" s="143"/>
      <c r="H48" s="143"/>
      <c r="I48" s="51"/>
      <c r="J48" s="51"/>
      <c r="K48" s="51"/>
      <c r="L48" s="51"/>
      <c r="M48" s="51"/>
      <c r="N48" s="51"/>
      <c r="O48" s="51"/>
    </row>
    <row r="49" spans="1:15" ht="19.5" customHeight="1">
      <c r="A49" s="401" t="s">
        <v>34</v>
      </c>
      <c r="B49" s="402" t="s">
        <v>7</v>
      </c>
      <c r="C49" s="403" t="s">
        <v>64</v>
      </c>
      <c r="D49" s="82" t="s">
        <v>11</v>
      </c>
      <c r="E49" s="82"/>
      <c r="F49" s="53"/>
      <c r="G49" s="143"/>
      <c r="H49" s="143"/>
      <c r="I49" s="51"/>
      <c r="J49" s="51"/>
      <c r="K49" s="51"/>
      <c r="L49" s="51"/>
      <c r="M49" s="51"/>
      <c r="N49" s="51"/>
      <c r="O49" s="51"/>
    </row>
    <row r="50" spans="1:15" ht="39" customHeight="1">
      <c r="A50" s="389"/>
      <c r="B50" s="390"/>
      <c r="C50" s="404"/>
      <c r="D50" s="84" t="s">
        <v>75</v>
      </c>
      <c r="E50" s="84"/>
      <c r="F50" s="2">
        <v>74</v>
      </c>
      <c r="G50" s="143"/>
      <c r="H50" s="143"/>
      <c r="I50" s="51"/>
      <c r="J50" s="51"/>
      <c r="K50" s="51"/>
      <c r="L50" s="51"/>
      <c r="M50" s="51"/>
      <c r="N50" s="51"/>
      <c r="O50" s="51"/>
    </row>
    <row r="51" spans="1:15">
      <c r="A51" s="389"/>
      <c r="B51" s="390"/>
      <c r="C51" s="404"/>
      <c r="D51" s="84" t="s">
        <v>15</v>
      </c>
      <c r="E51" s="84"/>
      <c r="F51" s="2">
        <v>56</v>
      </c>
      <c r="G51" s="143"/>
      <c r="H51" s="143"/>
      <c r="I51" s="51"/>
      <c r="J51" s="51"/>
      <c r="K51" s="51"/>
      <c r="L51" s="51"/>
      <c r="M51" s="51"/>
      <c r="N51" s="51"/>
      <c r="O51" s="51"/>
    </row>
    <row r="52" spans="1:15">
      <c r="A52" s="389"/>
      <c r="B52" s="390"/>
      <c r="C52" s="404"/>
      <c r="D52" s="84" t="s">
        <v>16</v>
      </c>
      <c r="E52" s="84"/>
      <c r="F52" s="2">
        <v>18</v>
      </c>
      <c r="G52" s="143"/>
      <c r="H52" s="143"/>
      <c r="I52" s="51"/>
      <c r="J52" s="51"/>
      <c r="K52" s="51"/>
      <c r="L52" s="51"/>
      <c r="M52" s="51"/>
      <c r="N52" s="51"/>
      <c r="O52" s="51"/>
    </row>
    <row r="53" spans="1:15" ht="26.25" customHeight="1">
      <c r="A53" s="389"/>
      <c r="B53" s="390"/>
      <c r="C53" s="404"/>
      <c r="D53" s="84" t="s">
        <v>21</v>
      </c>
      <c r="E53" s="84"/>
      <c r="F53" s="30">
        <v>66.725405405405411</v>
      </c>
      <c r="G53" s="143"/>
      <c r="H53" s="143"/>
      <c r="I53" s="51"/>
      <c r="J53" s="51"/>
      <c r="K53" s="51"/>
      <c r="L53" s="51"/>
      <c r="M53" s="51"/>
      <c r="N53" s="51"/>
      <c r="O53" s="51"/>
    </row>
    <row r="54" spans="1:15" ht="27" customHeight="1" thickBot="1">
      <c r="A54" s="389"/>
      <c r="B54" s="390"/>
      <c r="C54" s="404"/>
      <c r="D54" s="84" t="s">
        <v>151</v>
      </c>
      <c r="E54" s="84"/>
      <c r="F54" s="67">
        <v>1</v>
      </c>
      <c r="G54" s="143"/>
      <c r="H54" s="143"/>
      <c r="I54" s="51"/>
      <c r="J54" s="51"/>
      <c r="K54" s="51"/>
      <c r="L54" s="51"/>
      <c r="M54" s="51"/>
      <c r="N54" s="51"/>
      <c r="O54" s="51"/>
    </row>
    <row r="55" spans="1:15" ht="19.5" customHeight="1">
      <c r="A55" s="401" t="s">
        <v>35</v>
      </c>
      <c r="B55" s="402" t="s">
        <v>7</v>
      </c>
      <c r="C55" s="403" t="s">
        <v>64</v>
      </c>
      <c r="D55" s="82" t="s">
        <v>11</v>
      </c>
      <c r="E55" s="82"/>
      <c r="F55" s="53"/>
      <c r="G55" s="143"/>
      <c r="H55" s="143"/>
      <c r="I55" s="51"/>
      <c r="J55" s="51"/>
      <c r="K55" s="51"/>
      <c r="L55" s="51"/>
      <c r="M55" s="51"/>
      <c r="N55" s="51"/>
      <c r="O55" s="51"/>
    </row>
    <row r="56" spans="1:15" ht="39" customHeight="1">
      <c r="A56" s="389"/>
      <c r="B56" s="390"/>
      <c r="C56" s="404"/>
      <c r="D56" s="84" t="s">
        <v>164</v>
      </c>
      <c r="E56" s="84"/>
      <c r="F56" s="2">
        <v>149</v>
      </c>
      <c r="G56" s="143"/>
      <c r="H56" s="143"/>
      <c r="I56" s="51"/>
      <c r="J56" s="51"/>
      <c r="K56" s="51"/>
      <c r="L56" s="51"/>
      <c r="M56" s="51"/>
      <c r="N56" s="51"/>
      <c r="O56" s="51"/>
    </row>
    <row r="57" spans="1:15">
      <c r="A57" s="389"/>
      <c r="B57" s="390"/>
      <c r="C57" s="404"/>
      <c r="D57" s="84" t="s">
        <v>15</v>
      </c>
      <c r="E57" s="84"/>
      <c r="F57" s="2">
        <v>78</v>
      </c>
      <c r="G57" s="143"/>
      <c r="H57" s="143"/>
      <c r="I57" s="51"/>
      <c r="J57" s="51"/>
      <c r="K57" s="51"/>
      <c r="L57" s="51"/>
      <c r="M57" s="51"/>
      <c r="N57" s="51"/>
      <c r="O57" s="51"/>
    </row>
    <row r="58" spans="1:15">
      <c r="A58" s="389"/>
      <c r="B58" s="390"/>
      <c r="C58" s="404"/>
      <c r="D58" s="84" t="s">
        <v>16</v>
      </c>
      <c r="E58" s="84"/>
      <c r="F58" s="2">
        <v>71</v>
      </c>
      <c r="G58" s="143"/>
      <c r="H58" s="143"/>
      <c r="I58" s="51"/>
      <c r="J58" s="51"/>
      <c r="K58" s="51"/>
      <c r="L58" s="51"/>
      <c r="M58" s="51"/>
      <c r="N58" s="51"/>
      <c r="O58" s="51"/>
    </row>
    <row r="59" spans="1:15" ht="26.25" customHeight="1">
      <c r="A59" s="389"/>
      <c r="B59" s="390"/>
      <c r="C59" s="404"/>
      <c r="D59" s="84" t="s">
        <v>21</v>
      </c>
      <c r="E59" s="84"/>
      <c r="F59" s="30">
        <v>337.37865771812079</v>
      </c>
      <c r="G59" s="143"/>
      <c r="H59" s="143"/>
      <c r="I59" s="51"/>
      <c r="J59" s="51"/>
      <c r="K59" s="51"/>
      <c r="L59" s="51"/>
      <c r="M59" s="51"/>
      <c r="N59" s="51"/>
      <c r="O59" s="51"/>
    </row>
    <row r="60" spans="1:15" ht="27" customHeight="1" thickBot="1">
      <c r="A60" s="389"/>
      <c r="B60" s="390"/>
      <c r="C60" s="404"/>
      <c r="D60" s="84" t="s">
        <v>151</v>
      </c>
      <c r="E60" s="84"/>
      <c r="F60" s="67">
        <v>1</v>
      </c>
      <c r="G60" s="143"/>
      <c r="H60" s="143"/>
      <c r="I60" s="51"/>
      <c r="J60" s="51"/>
      <c r="K60" s="51"/>
      <c r="L60" s="51"/>
      <c r="M60" s="51"/>
      <c r="N60" s="51"/>
      <c r="O60" s="51"/>
    </row>
    <row r="61" spans="1:15" ht="19.5" customHeight="1">
      <c r="A61" s="401" t="s">
        <v>36</v>
      </c>
      <c r="B61" s="402" t="s">
        <v>7</v>
      </c>
      <c r="C61" s="403" t="s">
        <v>64</v>
      </c>
      <c r="D61" s="82" t="s">
        <v>11</v>
      </c>
      <c r="E61" s="82"/>
      <c r="F61" s="53"/>
      <c r="G61" s="143"/>
      <c r="H61" s="143"/>
      <c r="I61" s="51"/>
      <c r="J61" s="51"/>
      <c r="K61" s="51"/>
      <c r="L61" s="51"/>
      <c r="M61" s="51"/>
      <c r="N61" s="51"/>
      <c r="O61" s="51"/>
    </row>
    <row r="62" spans="1:15" ht="39" customHeight="1">
      <c r="A62" s="389"/>
      <c r="B62" s="390"/>
      <c r="C62" s="404"/>
      <c r="D62" s="84" t="s">
        <v>165</v>
      </c>
      <c r="E62" s="84"/>
      <c r="F62" s="2">
        <v>151</v>
      </c>
      <c r="G62" s="143"/>
      <c r="H62" s="143"/>
      <c r="I62" s="51"/>
      <c r="J62" s="51"/>
      <c r="K62" s="51"/>
      <c r="L62" s="51"/>
      <c r="M62" s="51"/>
      <c r="N62" s="51"/>
      <c r="O62" s="51"/>
    </row>
    <row r="63" spans="1:15">
      <c r="A63" s="389"/>
      <c r="B63" s="390"/>
      <c r="C63" s="404"/>
      <c r="D63" s="84" t="s">
        <v>15</v>
      </c>
      <c r="E63" s="84"/>
      <c r="F63" s="2">
        <v>61</v>
      </c>
      <c r="G63" s="143"/>
      <c r="H63" s="143"/>
      <c r="I63" s="51"/>
      <c r="J63" s="51"/>
      <c r="K63" s="51"/>
      <c r="L63" s="51"/>
      <c r="M63" s="51"/>
      <c r="N63" s="51"/>
      <c r="O63" s="51"/>
    </row>
    <row r="64" spans="1:15">
      <c r="A64" s="389"/>
      <c r="B64" s="390"/>
      <c r="C64" s="404"/>
      <c r="D64" s="84" t="s">
        <v>16</v>
      </c>
      <c r="E64" s="84"/>
      <c r="F64" s="2">
        <v>90</v>
      </c>
      <c r="G64" s="143"/>
      <c r="H64" s="143"/>
      <c r="I64" s="51"/>
      <c r="J64" s="51"/>
      <c r="K64" s="51"/>
      <c r="L64" s="51"/>
      <c r="M64" s="51"/>
      <c r="N64" s="51"/>
      <c r="O64" s="51"/>
    </row>
    <row r="65" spans="1:15" ht="26.25" customHeight="1">
      <c r="A65" s="389"/>
      <c r="B65" s="390"/>
      <c r="C65" s="404"/>
      <c r="D65" s="84" t="s">
        <v>21</v>
      </c>
      <c r="E65" s="84"/>
      <c r="F65" s="30">
        <v>229.24251655629141</v>
      </c>
      <c r="G65" s="143"/>
      <c r="H65" s="143"/>
      <c r="I65" s="51"/>
      <c r="J65" s="51"/>
      <c r="K65" s="51"/>
      <c r="L65" s="51"/>
      <c r="M65" s="51"/>
      <c r="N65" s="51"/>
      <c r="O65" s="51"/>
    </row>
    <row r="66" spans="1:15" ht="26.25" customHeight="1" thickBot="1">
      <c r="A66" s="389"/>
      <c r="B66" s="390"/>
      <c r="C66" s="404"/>
      <c r="D66" s="84" t="s">
        <v>151</v>
      </c>
      <c r="E66" s="84"/>
      <c r="F66" s="67">
        <v>1</v>
      </c>
      <c r="G66" s="143"/>
      <c r="H66" s="143"/>
      <c r="I66" s="51"/>
      <c r="J66" s="51"/>
      <c r="K66" s="51"/>
      <c r="L66" s="51"/>
      <c r="M66" s="51"/>
      <c r="N66" s="51"/>
      <c r="O66" s="51"/>
    </row>
    <row r="67" spans="1:15" ht="19.5" customHeight="1">
      <c r="A67" s="401" t="s">
        <v>37</v>
      </c>
      <c r="B67" s="402" t="s">
        <v>7</v>
      </c>
      <c r="C67" s="403" t="s">
        <v>64</v>
      </c>
      <c r="D67" s="82" t="s">
        <v>11</v>
      </c>
      <c r="E67" s="82"/>
      <c r="F67" s="53"/>
      <c r="G67" s="143"/>
      <c r="H67" s="143"/>
      <c r="I67" s="51"/>
      <c r="J67" s="51"/>
      <c r="K67" s="51"/>
      <c r="L67" s="51"/>
      <c r="M67" s="51"/>
      <c r="N67" s="51"/>
      <c r="O67" s="51"/>
    </row>
    <row r="68" spans="1:15" ht="39" customHeight="1">
      <c r="A68" s="389"/>
      <c r="B68" s="390"/>
      <c r="C68" s="404"/>
      <c r="D68" s="84" t="s">
        <v>166</v>
      </c>
      <c r="E68" s="84"/>
      <c r="F68" s="2">
        <v>3</v>
      </c>
      <c r="G68" s="143"/>
      <c r="H68" s="143"/>
      <c r="I68" s="51"/>
      <c r="J68" s="51"/>
      <c r="K68" s="51"/>
      <c r="L68" s="51"/>
      <c r="M68" s="51"/>
      <c r="N68" s="51"/>
      <c r="O68" s="51"/>
    </row>
    <row r="69" spans="1:15">
      <c r="A69" s="389"/>
      <c r="B69" s="390"/>
      <c r="C69" s="404"/>
      <c r="D69" s="84" t="s">
        <v>15</v>
      </c>
      <c r="E69" s="84"/>
      <c r="F69" s="2">
        <v>1</v>
      </c>
      <c r="G69" s="143"/>
      <c r="H69" s="143"/>
      <c r="I69" s="51"/>
      <c r="J69" s="51"/>
      <c r="K69" s="51"/>
      <c r="L69" s="51"/>
      <c r="M69" s="51"/>
      <c r="N69" s="51"/>
      <c r="O69" s="51"/>
    </row>
    <row r="70" spans="1:15">
      <c r="A70" s="389"/>
      <c r="B70" s="390"/>
      <c r="C70" s="404"/>
      <c r="D70" s="84" t="s">
        <v>16</v>
      </c>
      <c r="E70" s="84"/>
      <c r="F70" s="2">
        <v>2</v>
      </c>
      <c r="G70" s="143"/>
      <c r="H70" s="143"/>
      <c r="I70" s="51"/>
      <c r="J70" s="51"/>
      <c r="K70" s="51"/>
      <c r="L70" s="51"/>
      <c r="M70" s="51"/>
      <c r="N70" s="51"/>
      <c r="O70" s="51"/>
    </row>
    <row r="71" spans="1:15" ht="26.25" customHeight="1">
      <c r="A71" s="389"/>
      <c r="B71" s="390"/>
      <c r="C71" s="404"/>
      <c r="D71" s="84" t="s">
        <v>21</v>
      </c>
      <c r="E71" s="84"/>
      <c r="F71" s="30">
        <v>248.34666666666666</v>
      </c>
      <c r="G71" s="143"/>
      <c r="H71" s="143"/>
      <c r="I71" s="51"/>
      <c r="J71" s="51"/>
      <c r="K71" s="51"/>
      <c r="L71" s="51"/>
      <c r="M71" s="51"/>
      <c r="N71" s="51"/>
      <c r="O71" s="51"/>
    </row>
    <row r="72" spans="1:15" ht="27" customHeight="1" thickBot="1">
      <c r="A72" s="389"/>
      <c r="B72" s="390"/>
      <c r="C72" s="404"/>
      <c r="D72" s="84" t="s">
        <v>152</v>
      </c>
      <c r="E72" s="84"/>
      <c r="F72" s="67">
        <v>1</v>
      </c>
      <c r="G72" s="143"/>
      <c r="H72" s="143"/>
      <c r="I72" s="51"/>
      <c r="J72" s="51"/>
      <c r="K72" s="51"/>
      <c r="L72" s="51"/>
      <c r="M72" s="51"/>
      <c r="N72" s="51"/>
      <c r="O72" s="51"/>
    </row>
    <row r="73" spans="1:15" ht="19.5" customHeight="1">
      <c r="A73" s="401" t="s">
        <v>38</v>
      </c>
      <c r="B73" s="402" t="s">
        <v>7</v>
      </c>
      <c r="C73" s="403" t="s">
        <v>64</v>
      </c>
      <c r="D73" s="82" t="s">
        <v>11</v>
      </c>
      <c r="E73" s="82"/>
      <c r="F73" s="53"/>
      <c r="G73" s="143"/>
      <c r="H73" s="143"/>
      <c r="I73" s="51"/>
      <c r="J73" s="51"/>
      <c r="K73" s="51"/>
      <c r="L73" s="51"/>
      <c r="M73" s="51"/>
      <c r="N73" s="51"/>
      <c r="O73" s="51"/>
    </row>
    <row r="74" spans="1:15" ht="39" customHeight="1">
      <c r="A74" s="389"/>
      <c r="B74" s="390"/>
      <c r="C74" s="404"/>
      <c r="D74" s="84" t="s">
        <v>167</v>
      </c>
      <c r="E74" s="84"/>
      <c r="F74" s="2">
        <v>5</v>
      </c>
      <c r="G74" s="143"/>
      <c r="H74" s="143"/>
      <c r="I74" s="51"/>
      <c r="J74" s="51"/>
      <c r="K74" s="51"/>
      <c r="L74" s="51"/>
      <c r="M74" s="51"/>
      <c r="N74" s="51"/>
      <c r="O74" s="51"/>
    </row>
    <row r="75" spans="1:15">
      <c r="A75" s="389"/>
      <c r="B75" s="390"/>
      <c r="C75" s="404"/>
      <c r="D75" s="84" t="s">
        <v>15</v>
      </c>
      <c r="E75" s="84"/>
      <c r="F75" s="2">
        <v>1</v>
      </c>
      <c r="G75" s="143"/>
      <c r="H75" s="143"/>
      <c r="I75" s="51"/>
      <c r="J75" s="51"/>
      <c r="K75" s="51"/>
      <c r="L75" s="51"/>
      <c r="M75" s="51"/>
      <c r="N75" s="51"/>
      <c r="O75" s="51"/>
    </row>
    <row r="76" spans="1:15">
      <c r="A76" s="389"/>
      <c r="B76" s="390"/>
      <c r="C76" s="404"/>
      <c r="D76" s="84" t="s">
        <v>16</v>
      </c>
      <c r="E76" s="84"/>
      <c r="F76" s="2">
        <v>4</v>
      </c>
      <c r="G76" s="143"/>
      <c r="H76" s="143"/>
      <c r="I76" s="51"/>
      <c r="J76" s="51"/>
      <c r="K76" s="51"/>
      <c r="L76" s="51"/>
      <c r="M76" s="51"/>
      <c r="N76" s="51"/>
      <c r="O76" s="51"/>
    </row>
    <row r="77" spans="1:15" ht="26.25" customHeight="1">
      <c r="A77" s="389"/>
      <c r="B77" s="390"/>
      <c r="C77" s="404"/>
      <c r="D77" s="84" t="s">
        <v>21</v>
      </c>
      <c r="E77" s="84"/>
      <c r="F77" s="30">
        <v>189.73599999999999</v>
      </c>
      <c r="G77" s="143"/>
      <c r="H77" s="143"/>
      <c r="I77" s="51"/>
      <c r="J77" s="51"/>
      <c r="K77" s="51"/>
      <c r="L77" s="51"/>
      <c r="M77" s="51"/>
      <c r="N77" s="51"/>
      <c r="O77" s="51"/>
    </row>
    <row r="78" spans="1:15" ht="26.25" customHeight="1" thickBot="1">
      <c r="A78" s="389"/>
      <c r="B78" s="390"/>
      <c r="C78" s="404"/>
      <c r="D78" s="84" t="s">
        <v>151</v>
      </c>
      <c r="E78" s="84"/>
      <c r="F78" s="67">
        <v>1</v>
      </c>
      <c r="G78" s="143"/>
      <c r="H78" s="143"/>
      <c r="I78" s="51"/>
      <c r="J78" s="51"/>
      <c r="K78" s="51"/>
      <c r="L78" s="51"/>
      <c r="M78" s="51"/>
      <c r="N78" s="51"/>
      <c r="O78" s="51"/>
    </row>
    <row r="79" spans="1:15" ht="19.5" customHeight="1">
      <c r="A79" s="401" t="s">
        <v>39</v>
      </c>
      <c r="B79" s="402" t="s">
        <v>7</v>
      </c>
      <c r="C79" s="403" t="s">
        <v>64</v>
      </c>
      <c r="D79" s="82" t="s">
        <v>11</v>
      </c>
      <c r="E79" s="82"/>
      <c r="F79" s="53"/>
      <c r="G79" s="143"/>
      <c r="H79" s="143"/>
      <c r="I79" s="51"/>
      <c r="J79" s="51"/>
      <c r="K79" s="51"/>
      <c r="L79" s="51"/>
      <c r="M79" s="51"/>
      <c r="N79" s="51"/>
      <c r="O79" s="51"/>
    </row>
    <row r="80" spans="1:15" ht="39" customHeight="1">
      <c r="A80" s="389"/>
      <c r="B80" s="390"/>
      <c r="C80" s="404"/>
      <c r="D80" s="84" t="s">
        <v>168</v>
      </c>
      <c r="E80" s="84"/>
      <c r="F80" s="2">
        <v>6</v>
      </c>
      <c r="G80" s="143"/>
      <c r="H80" s="143"/>
      <c r="I80" s="51"/>
      <c r="J80" s="51"/>
      <c r="K80" s="51"/>
      <c r="L80" s="51"/>
      <c r="M80" s="51"/>
      <c r="N80" s="51"/>
      <c r="O80" s="51"/>
    </row>
    <row r="81" spans="1:15">
      <c r="A81" s="389"/>
      <c r="B81" s="390"/>
      <c r="C81" s="404"/>
      <c r="D81" s="84" t="s">
        <v>15</v>
      </c>
      <c r="E81" s="84"/>
      <c r="F81" s="2">
        <v>1</v>
      </c>
      <c r="G81" s="143"/>
      <c r="H81" s="143"/>
      <c r="I81" s="51"/>
      <c r="J81" s="51"/>
      <c r="K81" s="51"/>
      <c r="L81" s="51"/>
      <c r="M81" s="51"/>
      <c r="N81" s="51"/>
      <c r="O81" s="51"/>
    </row>
    <row r="82" spans="1:15">
      <c r="A82" s="389"/>
      <c r="B82" s="390"/>
      <c r="C82" s="404"/>
      <c r="D82" s="84" t="s">
        <v>16</v>
      </c>
      <c r="E82" s="84"/>
      <c r="F82" s="2">
        <v>5</v>
      </c>
      <c r="G82" s="143"/>
      <c r="H82" s="143"/>
      <c r="I82" s="51"/>
      <c r="J82" s="51"/>
      <c r="K82" s="51"/>
      <c r="L82" s="51"/>
      <c r="M82" s="51"/>
      <c r="N82" s="51"/>
      <c r="O82" s="51"/>
    </row>
    <row r="83" spans="1:15" ht="26.25" customHeight="1">
      <c r="A83" s="389"/>
      <c r="B83" s="390"/>
      <c r="C83" s="404"/>
      <c r="D83" s="84" t="s">
        <v>21</v>
      </c>
      <c r="E83" s="84"/>
      <c r="F83" s="30">
        <v>53.441666666666663</v>
      </c>
      <c r="G83" s="143"/>
      <c r="H83" s="143"/>
      <c r="I83" s="51"/>
      <c r="J83" s="51"/>
      <c r="K83" s="51"/>
      <c r="L83" s="51"/>
      <c r="M83" s="51"/>
      <c r="N83" s="51"/>
      <c r="O83" s="51"/>
    </row>
    <row r="84" spans="1:15" ht="27" customHeight="1" thickBot="1">
      <c r="A84" s="389"/>
      <c r="B84" s="390"/>
      <c r="C84" s="404"/>
      <c r="D84" s="84" t="s">
        <v>151</v>
      </c>
      <c r="E84" s="84"/>
      <c r="F84" s="67">
        <v>1</v>
      </c>
      <c r="G84" s="143"/>
      <c r="H84" s="143"/>
      <c r="I84" s="51"/>
      <c r="J84" s="51"/>
      <c r="K84" s="51"/>
      <c r="L84" s="51"/>
      <c r="M84" s="51"/>
      <c r="N84" s="51"/>
      <c r="O84" s="51"/>
    </row>
    <row r="85" spans="1:15" ht="19.5" customHeight="1">
      <c r="A85" s="401" t="s">
        <v>40</v>
      </c>
      <c r="B85" s="402" t="s">
        <v>7</v>
      </c>
      <c r="C85" s="403" t="s">
        <v>64</v>
      </c>
      <c r="D85" s="82" t="s">
        <v>11</v>
      </c>
      <c r="E85" s="82"/>
      <c r="F85" s="53"/>
      <c r="G85" s="143"/>
      <c r="H85" s="143"/>
      <c r="I85" s="51"/>
      <c r="J85" s="51"/>
      <c r="K85" s="51"/>
      <c r="L85" s="51"/>
      <c r="M85" s="51"/>
      <c r="N85" s="51"/>
      <c r="O85" s="51"/>
    </row>
    <row r="86" spans="1:15" ht="38.25">
      <c r="A86" s="389"/>
      <c r="B86" s="390"/>
      <c r="C86" s="404"/>
      <c r="D86" s="84" t="s">
        <v>169</v>
      </c>
      <c r="E86" s="84"/>
      <c r="F86" s="2">
        <v>74</v>
      </c>
      <c r="G86" s="143"/>
      <c r="H86" s="143"/>
      <c r="I86" s="51"/>
      <c r="J86" s="51"/>
      <c r="K86" s="51"/>
      <c r="L86" s="51"/>
      <c r="M86" s="51"/>
      <c r="N86" s="51"/>
      <c r="O86" s="51"/>
    </row>
    <row r="87" spans="1:15">
      <c r="A87" s="389"/>
      <c r="B87" s="390"/>
      <c r="C87" s="404"/>
      <c r="D87" s="84" t="s">
        <v>15</v>
      </c>
      <c r="E87" s="84"/>
      <c r="F87" s="2">
        <v>58</v>
      </c>
      <c r="G87" s="143"/>
      <c r="H87" s="143"/>
      <c r="I87" s="51"/>
      <c r="J87" s="51"/>
      <c r="K87" s="51"/>
      <c r="L87" s="51"/>
      <c r="M87" s="51"/>
      <c r="N87" s="51"/>
      <c r="O87" s="51"/>
    </row>
    <row r="88" spans="1:15">
      <c r="A88" s="389"/>
      <c r="B88" s="390"/>
      <c r="C88" s="404"/>
      <c r="D88" s="84" t="s">
        <v>16</v>
      </c>
      <c r="E88" s="84"/>
      <c r="F88" s="2">
        <v>16</v>
      </c>
      <c r="G88" s="143"/>
      <c r="H88" s="143"/>
      <c r="I88" s="51"/>
      <c r="J88" s="51"/>
      <c r="K88" s="51"/>
      <c r="L88" s="51"/>
      <c r="M88" s="51"/>
      <c r="N88" s="51"/>
      <c r="O88" s="51"/>
    </row>
    <row r="89" spans="1:15" ht="25.5">
      <c r="A89" s="389"/>
      <c r="B89" s="390"/>
      <c r="C89" s="404"/>
      <c r="D89" s="84" t="s">
        <v>21</v>
      </c>
      <c r="E89" s="84"/>
      <c r="F89" s="30">
        <v>245.25702702702702</v>
      </c>
      <c r="G89" s="143"/>
      <c r="H89" s="143"/>
      <c r="I89" s="51"/>
      <c r="J89" s="51"/>
      <c r="K89" s="51"/>
      <c r="L89" s="51"/>
      <c r="M89" s="51"/>
      <c r="N89" s="51"/>
      <c r="O89" s="51"/>
    </row>
    <row r="90" spans="1:15" ht="26.25" thickBot="1">
      <c r="A90" s="389"/>
      <c r="B90" s="390"/>
      <c r="C90" s="404"/>
      <c r="D90" s="84" t="s">
        <v>151</v>
      </c>
      <c r="E90" s="84"/>
      <c r="F90" s="67">
        <v>1</v>
      </c>
      <c r="G90" s="143"/>
      <c r="H90" s="143"/>
      <c r="I90" s="51"/>
      <c r="J90" s="51"/>
      <c r="K90" s="51"/>
      <c r="L90" s="51"/>
      <c r="M90" s="51"/>
      <c r="N90" s="51"/>
      <c r="O90" s="51"/>
    </row>
    <row r="91" spans="1:15" ht="19.5" customHeight="1">
      <c r="A91" s="401" t="s">
        <v>76</v>
      </c>
      <c r="B91" s="402" t="s">
        <v>7</v>
      </c>
      <c r="C91" s="403" t="s">
        <v>64</v>
      </c>
      <c r="D91" s="82" t="s">
        <v>11</v>
      </c>
      <c r="E91" s="82"/>
      <c r="F91" s="53"/>
      <c r="G91" s="143"/>
      <c r="H91" s="143"/>
      <c r="I91" s="51"/>
      <c r="J91" s="51"/>
      <c r="K91" s="51"/>
      <c r="L91" s="51"/>
      <c r="M91" s="51"/>
      <c r="N91" s="51"/>
      <c r="O91" s="51"/>
    </row>
    <row r="92" spans="1:15" ht="51.75" customHeight="1">
      <c r="A92" s="389"/>
      <c r="B92" s="390"/>
      <c r="C92" s="404"/>
      <c r="D92" s="84" t="s">
        <v>170</v>
      </c>
      <c r="E92" s="84"/>
      <c r="F92" s="2">
        <v>32</v>
      </c>
      <c r="G92" s="143"/>
      <c r="H92" s="143"/>
      <c r="I92" s="51"/>
      <c r="J92" s="51"/>
      <c r="K92" s="51"/>
      <c r="L92" s="51"/>
      <c r="M92" s="51"/>
      <c r="N92" s="51"/>
      <c r="O92" s="51"/>
    </row>
    <row r="93" spans="1:15">
      <c r="A93" s="389"/>
      <c r="B93" s="390"/>
      <c r="C93" s="404"/>
      <c r="D93" s="84" t="s">
        <v>15</v>
      </c>
      <c r="E93" s="84"/>
      <c r="F93" s="2">
        <v>16</v>
      </c>
      <c r="G93" s="143"/>
      <c r="H93" s="143"/>
      <c r="I93" s="51"/>
      <c r="J93" s="51"/>
      <c r="K93" s="51"/>
      <c r="L93" s="51"/>
      <c r="M93" s="51"/>
      <c r="N93" s="51"/>
      <c r="O93" s="51"/>
    </row>
    <row r="94" spans="1:15">
      <c r="A94" s="389"/>
      <c r="B94" s="390"/>
      <c r="C94" s="404"/>
      <c r="D94" s="84" t="s">
        <v>16</v>
      </c>
      <c r="E94" s="84"/>
      <c r="F94" s="2">
        <v>16</v>
      </c>
      <c r="G94" s="143"/>
      <c r="H94" s="143"/>
      <c r="I94" s="51"/>
      <c r="J94" s="51"/>
      <c r="K94" s="51"/>
      <c r="L94" s="51"/>
      <c r="M94" s="51"/>
      <c r="N94" s="51"/>
      <c r="O94" s="51"/>
    </row>
    <row r="95" spans="1:15" ht="26.25" customHeight="1">
      <c r="A95" s="389"/>
      <c r="B95" s="390"/>
      <c r="C95" s="404"/>
      <c r="D95" s="84" t="s">
        <v>21</v>
      </c>
      <c r="E95" s="84"/>
      <c r="F95" s="30">
        <v>10110.929375</v>
      </c>
      <c r="G95" s="143"/>
      <c r="H95" s="143"/>
      <c r="I95" s="51"/>
      <c r="J95" s="51"/>
      <c r="K95" s="51"/>
      <c r="L95" s="51"/>
      <c r="M95" s="51"/>
      <c r="N95" s="51"/>
      <c r="O95" s="51"/>
    </row>
    <row r="96" spans="1:15" ht="27" customHeight="1" thickBot="1">
      <c r="A96" s="389"/>
      <c r="B96" s="390"/>
      <c r="C96" s="404"/>
      <c r="D96" s="84" t="s">
        <v>151</v>
      </c>
      <c r="E96" s="84"/>
      <c r="F96" s="67">
        <v>1</v>
      </c>
      <c r="G96" s="143"/>
      <c r="H96" s="143"/>
      <c r="I96" s="51"/>
      <c r="J96" s="51"/>
      <c r="K96" s="51"/>
      <c r="L96" s="51"/>
      <c r="M96" s="51"/>
      <c r="N96" s="51"/>
      <c r="O96" s="51"/>
    </row>
    <row r="97" spans="1:15" ht="19.5" customHeight="1">
      <c r="A97" s="401" t="s">
        <v>77</v>
      </c>
      <c r="B97" s="402" t="s">
        <v>7</v>
      </c>
      <c r="C97" s="403" t="s">
        <v>64</v>
      </c>
      <c r="D97" s="82" t="s">
        <v>11</v>
      </c>
      <c r="E97" s="82"/>
      <c r="F97" s="53"/>
      <c r="G97" s="143"/>
      <c r="H97" s="143"/>
      <c r="I97" s="51"/>
      <c r="J97" s="51"/>
      <c r="K97" s="51"/>
      <c r="L97" s="51"/>
      <c r="M97" s="51"/>
      <c r="N97" s="51"/>
      <c r="O97" s="51"/>
    </row>
    <row r="98" spans="1:15" ht="51.75" customHeight="1">
      <c r="A98" s="389"/>
      <c r="B98" s="390"/>
      <c r="C98" s="404"/>
      <c r="D98" s="84" t="s">
        <v>171</v>
      </c>
      <c r="E98" s="84"/>
      <c r="F98" s="2">
        <v>41</v>
      </c>
      <c r="G98" s="143"/>
      <c r="H98" s="143"/>
      <c r="I98" s="51"/>
      <c r="J98" s="51"/>
      <c r="K98" s="51"/>
      <c r="L98" s="51"/>
      <c r="M98" s="51"/>
      <c r="N98" s="51"/>
      <c r="O98" s="51"/>
    </row>
    <row r="99" spans="1:15">
      <c r="A99" s="389"/>
      <c r="B99" s="390"/>
      <c r="C99" s="404"/>
      <c r="D99" s="84" t="s">
        <v>15</v>
      </c>
      <c r="E99" s="84"/>
      <c r="F99" s="2">
        <v>20</v>
      </c>
      <c r="G99" s="143"/>
      <c r="H99" s="143"/>
      <c r="I99" s="51"/>
      <c r="J99" s="51"/>
      <c r="K99" s="51"/>
      <c r="L99" s="51"/>
      <c r="M99" s="51"/>
      <c r="N99" s="51"/>
      <c r="O99" s="51"/>
    </row>
    <row r="100" spans="1:15">
      <c r="A100" s="389"/>
      <c r="B100" s="390"/>
      <c r="C100" s="404"/>
      <c r="D100" s="84" t="s">
        <v>16</v>
      </c>
      <c r="E100" s="84"/>
      <c r="F100" s="2">
        <v>21</v>
      </c>
      <c r="G100" s="143"/>
      <c r="H100" s="143"/>
      <c r="I100" s="51"/>
      <c r="J100" s="51"/>
      <c r="K100" s="51"/>
      <c r="L100" s="51"/>
      <c r="M100" s="51"/>
      <c r="N100" s="51"/>
      <c r="O100" s="51"/>
    </row>
    <row r="101" spans="1:15" ht="26.25" customHeight="1">
      <c r="A101" s="389"/>
      <c r="B101" s="390"/>
      <c r="C101" s="404"/>
      <c r="D101" s="84" t="s">
        <v>21</v>
      </c>
      <c r="E101" s="84"/>
      <c r="F101" s="30">
        <v>116.78048780487805</v>
      </c>
      <c r="G101" s="143"/>
      <c r="H101" s="143"/>
      <c r="I101" s="51"/>
      <c r="J101" s="51"/>
      <c r="K101" s="51"/>
      <c r="L101" s="51"/>
      <c r="M101" s="51"/>
      <c r="N101" s="51"/>
      <c r="O101" s="51"/>
    </row>
    <row r="102" spans="1:15" ht="27" customHeight="1" thickBot="1">
      <c r="A102" s="389"/>
      <c r="B102" s="390"/>
      <c r="C102" s="404"/>
      <c r="D102" s="95" t="s">
        <v>151</v>
      </c>
      <c r="E102" s="95"/>
      <c r="F102" s="37">
        <v>1</v>
      </c>
      <c r="G102" s="143"/>
      <c r="H102" s="143"/>
      <c r="I102" s="51"/>
      <c r="J102" s="51"/>
      <c r="K102" s="51"/>
      <c r="L102" s="51"/>
      <c r="M102" s="51"/>
      <c r="N102" s="51"/>
      <c r="O102" s="51"/>
    </row>
    <row r="103" spans="1:15" ht="20.25" customHeight="1">
      <c r="A103" s="401" t="s">
        <v>78</v>
      </c>
      <c r="B103" s="402" t="s">
        <v>7</v>
      </c>
      <c r="C103" s="403" t="s">
        <v>64</v>
      </c>
      <c r="D103" s="66" t="s">
        <v>11</v>
      </c>
      <c r="E103" s="82"/>
      <c r="F103" s="53"/>
      <c r="G103" s="143"/>
      <c r="H103" s="143"/>
      <c r="I103" s="51"/>
      <c r="J103" s="51"/>
      <c r="K103" s="51"/>
      <c r="L103" s="51"/>
      <c r="M103" s="51"/>
      <c r="N103" s="51"/>
      <c r="O103" s="51"/>
    </row>
    <row r="104" spans="1:15" ht="25.5" customHeight="1">
      <c r="A104" s="389"/>
      <c r="B104" s="390"/>
      <c r="C104" s="404"/>
      <c r="D104" s="35" t="s">
        <v>79</v>
      </c>
      <c r="E104" s="84"/>
      <c r="F104" s="2">
        <v>6</v>
      </c>
      <c r="G104" s="143"/>
      <c r="H104" s="143"/>
      <c r="I104" s="51"/>
      <c r="J104" s="51"/>
      <c r="K104" s="51"/>
      <c r="L104" s="51"/>
      <c r="M104" s="51"/>
      <c r="N104" s="51"/>
      <c r="O104" s="51"/>
    </row>
    <row r="105" spans="1:15">
      <c r="A105" s="389"/>
      <c r="B105" s="390"/>
      <c r="C105" s="404"/>
      <c r="D105" s="35" t="s">
        <v>15</v>
      </c>
      <c r="E105" s="84"/>
      <c r="F105" s="2">
        <v>3</v>
      </c>
      <c r="G105" s="143"/>
      <c r="H105" s="143"/>
      <c r="I105" s="51"/>
      <c r="J105" s="51"/>
      <c r="K105" s="51"/>
      <c r="L105" s="51"/>
      <c r="M105" s="51"/>
      <c r="N105" s="51"/>
      <c r="O105" s="51"/>
    </row>
    <row r="106" spans="1:15">
      <c r="A106" s="389"/>
      <c r="B106" s="390"/>
      <c r="C106" s="404"/>
      <c r="D106" s="35" t="s">
        <v>16</v>
      </c>
      <c r="E106" s="84"/>
      <c r="F106" s="2">
        <v>3</v>
      </c>
      <c r="G106" s="143"/>
      <c r="H106" s="143"/>
      <c r="I106" s="51"/>
      <c r="J106" s="51"/>
      <c r="K106" s="51"/>
      <c r="L106" s="51"/>
      <c r="M106" s="51"/>
      <c r="N106" s="51"/>
      <c r="O106" s="51"/>
    </row>
    <row r="107" spans="1:15" ht="26.25" customHeight="1">
      <c r="A107" s="389"/>
      <c r="B107" s="390"/>
      <c r="C107" s="404"/>
      <c r="D107" s="35" t="s">
        <v>21</v>
      </c>
      <c r="E107" s="84"/>
      <c r="F107" s="30">
        <v>8518.24</v>
      </c>
      <c r="G107" s="143"/>
      <c r="H107" s="143"/>
      <c r="I107" s="51"/>
      <c r="J107" s="51"/>
      <c r="K107" s="51"/>
      <c r="L107" s="51"/>
      <c r="M107" s="51"/>
      <c r="N107" s="51"/>
      <c r="O107" s="51"/>
    </row>
    <row r="108" spans="1:15" ht="27" customHeight="1" thickBot="1">
      <c r="A108" s="389"/>
      <c r="B108" s="390"/>
      <c r="C108" s="404"/>
      <c r="D108" s="96" t="s">
        <v>151</v>
      </c>
      <c r="E108" s="134"/>
      <c r="F108" s="97">
        <v>1</v>
      </c>
      <c r="G108" s="143"/>
      <c r="H108" s="143"/>
      <c r="I108" s="51"/>
      <c r="J108" s="51"/>
      <c r="K108" s="51"/>
      <c r="L108" s="51"/>
      <c r="M108" s="51"/>
      <c r="N108" s="51"/>
      <c r="O108" s="51"/>
    </row>
    <row r="109" spans="1:15">
      <c r="A109" s="401" t="s">
        <v>41</v>
      </c>
      <c r="B109" s="402" t="s">
        <v>7</v>
      </c>
      <c r="C109" s="402" t="s">
        <v>64</v>
      </c>
      <c r="D109" s="72" t="s">
        <v>11</v>
      </c>
      <c r="E109" s="83"/>
      <c r="F109" s="43"/>
      <c r="G109" s="143"/>
      <c r="H109" s="143"/>
      <c r="I109" s="51"/>
      <c r="J109" s="51"/>
      <c r="K109" s="51"/>
      <c r="L109" s="51"/>
      <c r="M109" s="51"/>
      <c r="N109" s="51"/>
      <c r="O109" s="51"/>
    </row>
    <row r="110" spans="1:15" ht="38.25">
      <c r="A110" s="389"/>
      <c r="B110" s="390"/>
      <c r="C110" s="390"/>
      <c r="D110" s="35" t="s">
        <v>172</v>
      </c>
      <c r="E110" s="84"/>
      <c r="F110" s="2">
        <v>1</v>
      </c>
      <c r="G110" s="143"/>
      <c r="H110" s="143"/>
      <c r="I110" s="51"/>
      <c r="J110" s="51"/>
      <c r="K110" s="51"/>
      <c r="L110" s="51"/>
      <c r="M110" s="51"/>
      <c r="N110" s="51"/>
      <c r="O110" s="51"/>
    </row>
    <row r="111" spans="1:15" ht="25.5">
      <c r="A111" s="389"/>
      <c r="B111" s="390"/>
      <c r="C111" s="390"/>
      <c r="D111" s="35" t="s">
        <v>21</v>
      </c>
      <c r="E111" s="84"/>
      <c r="F111" s="30">
        <v>29985.66</v>
      </c>
      <c r="G111" s="143"/>
      <c r="H111" s="143"/>
      <c r="I111" s="51"/>
      <c r="J111" s="51"/>
      <c r="K111" s="51"/>
      <c r="L111" s="51"/>
      <c r="M111" s="51"/>
      <c r="N111" s="51"/>
      <c r="O111" s="51"/>
    </row>
    <row r="112" spans="1:15" ht="26.25" thickBot="1">
      <c r="A112" s="389"/>
      <c r="B112" s="390"/>
      <c r="C112" s="390"/>
      <c r="D112" s="35" t="s">
        <v>151</v>
      </c>
      <c r="E112" s="84"/>
      <c r="F112" s="67">
        <v>1</v>
      </c>
      <c r="G112" s="143"/>
      <c r="H112" s="143"/>
      <c r="I112" s="51"/>
      <c r="J112" s="51"/>
      <c r="K112" s="51"/>
      <c r="L112" s="51"/>
      <c r="M112" s="51"/>
      <c r="N112" s="51"/>
      <c r="O112" s="51"/>
    </row>
    <row r="113" spans="1:15" ht="19.5" customHeight="1">
      <c r="A113" s="401" t="s">
        <v>42</v>
      </c>
      <c r="B113" s="402" t="s">
        <v>7</v>
      </c>
      <c r="C113" s="403" t="s">
        <v>64</v>
      </c>
      <c r="D113" s="82" t="s">
        <v>11</v>
      </c>
      <c r="E113" s="82"/>
      <c r="F113" s="53"/>
      <c r="G113" s="143"/>
      <c r="H113" s="143"/>
      <c r="I113" s="51"/>
      <c r="J113" s="51"/>
      <c r="K113" s="51"/>
      <c r="L113" s="51"/>
      <c r="M113" s="51"/>
      <c r="N113" s="51"/>
      <c r="O113" s="51"/>
    </row>
    <row r="114" spans="1:15" ht="39" customHeight="1">
      <c r="A114" s="389"/>
      <c r="B114" s="390"/>
      <c r="C114" s="404"/>
      <c r="D114" s="84" t="s">
        <v>173</v>
      </c>
      <c r="E114" s="84"/>
      <c r="F114" s="2">
        <v>10</v>
      </c>
      <c r="G114" s="143"/>
      <c r="H114" s="143"/>
      <c r="I114" s="51"/>
      <c r="J114" s="51"/>
      <c r="K114" s="51"/>
      <c r="L114" s="51"/>
      <c r="M114" s="51"/>
      <c r="N114" s="51"/>
      <c r="O114" s="51"/>
    </row>
    <row r="115" spans="1:15">
      <c r="A115" s="389"/>
      <c r="B115" s="390"/>
      <c r="C115" s="404"/>
      <c r="D115" s="84" t="s">
        <v>15</v>
      </c>
      <c r="E115" s="84"/>
      <c r="F115" s="2">
        <v>6</v>
      </c>
      <c r="G115" s="143"/>
      <c r="H115" s="143"/>
      <c r="I115" s="51"/>
      <c r="J115" s="51"/>
      <c r="K115" s="51"/>
      <c r="L115" s="51"/>
      <c r="M115" s="51"/>
      <c r="N115" s="51"/>
      <c r="O115" s="51"/>
    </row>
    <row r="116" spans="1:15">
      <c r="A116" s="389"/>
      <c r="B116" s="390"/>
      <c r="C116" s="404"/>
      <c r="D116" s="84" t="s">
        <v>16</v>
      </c>
      <c r="E116" s="84"/>
      <c r="F116" s="2">
        <v>4</v>
      </c>
      <c r="G116" s="143"/>
      <c r="H116" s="143"/>
      <c r="I116" s="51"/>
      <c r="J116" s="51"/>
      <c r="K116" s="51"/>
      <c r="L116" s="51"/>
      <c r="M116" s="51"/>
      <c r="N116" s="51"/>
      <c r="O116" s="51"/>
    </row>
    <row r="117" spans="1:15" ht="26.25" customHeight="1">
      <c r="A117" s="389"/>
      <c r="B117" s="390"/>
      <c r="C117" s="404"/>
      <c r="D117" s="84" t="s">
        <v>21</v>
      </c>
      <c r="E117" s="84"/>
      <c r="F117" s="30">
        <v>2743.4870000000001</v>
      </c>
      <c r="G117" s="143"/>
      <c r="H117" s="143"/>
      <c r="I117" s="51"/>
      <c r="J117" s="51"/>
      <c r="K117" s="51"/>
      <c r="L117" s="51"/>
      <c r="M117" s="51"/>
      <c r="N117" s="51"/>
      <c r="O117" s="51"/>
    </row>
    <row r="118" spans="1:15" ht="27" customHeight="1" thickBot="1">
      <c r="A118" s="389"/>
      <c r="B118" s="390"/>
      <c r="C118" s="404"/>
      <c r="D118" s="84" t="s">
        <v>151</v>
      </c>
      <c r="E118" s="84"/>
      <c r="F118" s="67">
        <v>1</v>
      </c>
      <c r="G118" s="143"/>
      <c r="H118" s="143"/>
      <c r="I118" s="51"/>
      <c r="J118" s="51"/>
      <c r="K118" s="51"/>
      <c r="L118" s="51"/>
      <c r="M118" s="51"/>
      <c r="N118" s="51"/>
      <c r="O118" s="51"/>
    </row>
    <row r="119" spans="1:15" ht="19.5" customHeight="1">
      <c r="A119" s="401" t="s">
        <v>43</v>
      </c>
      <c r="B119" s="402" t="s">
        <v>7</v>
      </c>
      <c r="C119" s="403" t="s">
        <v>64</v>
      </c>
      <c r="D119" s="82" t="s">
        <v>11</v>
      </c>
      <c r="E119" s="82"/>
      <c r="F119" s="53"/>
      <c r="G119" s="143"/>
      <c r="H119" s="143"/>
      <c r="I119" s="51"/>
      <c r="J119" s="51"/>
      <c r="K119" s="51"/>
      <c r="L119" s="51"/>
      <c r="M119" s="51"/>
      <c r="N119" s="51"/>
      <c r="O119" s="51"/>
    </row>
    <row r="120" spans="1:15" ht="39" customHeight="1">
      <c r="A120" s="389"/>
      <c r="B120" s="390"/>
      <c r="C120" s="404"/>
      <c r="D120" s="84" t="s">
        <v>174</v>
      </c>
      <c r="E120" s="84"/>
      <c r="F120" s="2">
        <v>7</v>
      </c>
      <c r="G120" s="143"/>
      <c r="H120" s="143"/>
      <c r="I120" s="51"/>
      <c r="J120" s="51"/>
      <c r="K120" s="51"/>
      <c r="L120" s="51"/>
      <c r="M120" s="51"/>
      <c r="N120" s="51"/>
      <c r="O120" s="51"/>
    </row>
    <row r="121" spans="1:15">
      <c r="A121" s="389"/>
      <c r="B121" s="390"/>
      <c r="C121" s="404"/>
      <c r="D121" s="84" t="s">
        <v>15</v>
      </c>
      <c r="E121" s="84"/>
      <c r="F121" s="2">
        <v>4</v>
      </c>
      <c r="G121" s="143"/>
      <c r="H121" s="143"/>
      <c r="I121" s="51"/>
      <c r="J121" s="51"/>
      <c r="K121" s="51"/>
      <c r="L121" s="51"/>
      <c r="M121" s="51"/>
      <c r="N121" s="51"/>
      <c r="O121" s="51"/>
    </row>
    <row r="122" spans="1:15">
      <c r="A122" s="389"/>
      <c r="B122" s="390"/>
      <c r="C122" s="404"/>
      <c r="D122" s="84" t="s">
        <v>16</v>
      </c>
      <c r="E122" s="84"/>
      <c r="F122" s="2">
        <v>3</v>
      </c>
      <c r="G122" s="143"/>
      <c r="H122" s="143"/>
      <c r="I122" s="51"/>
      <c r="J122" s="51"/>
      <c r="K122" s="51"/>
      <c r="L122" s="51"/>
      <c r="M122" s="51"/>
      <c r="N122" s="51"/>
      <c r="O122" s="51"/>
    </row>
    <row r="123" spans="1:15" ht="26.25" customHeight="1">
      <c r="A123" s="389"/>
      <c r="B123" s="390"/>
      <c r="C123" s="404"/>
      <c r="D123" s="84" t="s">
        <v>10</v>
      </c>
      <c r="E123" s="84"/>
      <c r="F123" s="30">
        <v>139.85857142857142</v>
      </c>
      <c r="G123" s="143"/>
      <c r="H123" s="143"/>
      <c r="I123" s="51"/>
      <c r="J123" s="51"/>
      <c r="K123" s="51"/>
      <c r="L123" s="51"/>
      <c r="M123" s="51"/>
      <c r="N123" s="51"/>
      <c r="O123" s="51"/>
    </row>
    <row r="124" spans="1:15" ht="27" customHeight="1" thickBot="1">
      <c r="A124" s="389"/>
      <c r="B124" s="390"/>
      <c r="C124" s="404"/>
      <c r="D124" s="84" t="s">
        <v>151</v>
      </c>
      <c r="E124" s="84"/>
      <c r="F124" s="67">
        <v>1</v>
      </c>
      <c r="G124" s="143"/>
      <c r="H124" s="143"/>
      <c r="I124" s="51"/>
      <c r="J124" s="51"/>
      <c r="K124" s="51"/>
      <c r="L124" s="51"/>
      <c r="M124" s="51"/>
      <c r="N124" s="51"/>
      <c r="O124" s="51"/>
    </row>
    <row r="125" spans="1:15" ht="19.5" customHeight="1">
      <c r="A125" s="401" t="s">
        <v>117</v>
      </c>
      <c r="B125" s="402" t="s">
        <v>7</v>
      </c>
      <c r="C125" s="403" t="s">
        <v>64</v>
      </c>
      <c r="D125" s="82" t="s">
        <v>11</v>
      </c>
      <c r="E125" s="82"/>
      <c r="F125" s="53"/>
      <c r="G125" s="143"/>
      <c r="H125" s="143"/>
      <c r="I125" s="51"/>
      <c r="J125" s="51"/>
      <c r="K125" s="51"/>
      <c r="L125" s="51"/>
      <c r="M125" s="51"/>
      <c r="N125" s="51"/>
      <c r="O125" s="51"/>
    </row>
    <row r="126" spans="1:15" ht="64.5" customHeight="1">
      <c r="A126" s="389"/>
      <c r="B126" s="390"/>
      <c r="C126" s="404"/>
      <c r="D126" s="84" t="s">
        <v>80</v>
      </c>
      <c r="E126" s="84"/>
      <c r="F126" s="2">
        <v>164</v>
      </c>
      <c r="G126" s="143"/>
      <c r="H126" s="143"/>
      <c r="I126" s="51"/>
      <c r="J126" s="51"/>
      <c r="K126" s="51"/>
      <c r="L126" s="51"/>
      <c r="M126" s="51"/>
      <c r="N126" s="51"/>
      <c r="O126" s="51"/>
    </row>
    <row r="127" spans="1:15">
      <c r="A127" s="389"/>
      <c r="B127" s="390"/>
      <c r="C127" s="404"/>
      <c r="D127" s="84" t="s">
        <v>15</v>
      </c>
      <c r="E127" s="84"/>
      <c r="F127" s="2">
        <v>99</v>
      </c>
      <c r="G127" s="143"/>
      <c r="H127" s="143"/>
      <c r="I127" s="51"/>
      <c r="J127" s="51"/>
      <c r="K127" s="51"/>
      <c r="L127" s="51"/>
      <c r="M127" s="51"/>
      <c r="N127" s="51"/>
      <c r="O127" s="51"/>
    </row>
    <row r="128" spans="1:15">
      <c r="A128" s="389"/>
      <c r="B128" s="390"/>
      <c r="C128" s="404"/>
      <c r="D128" s="84" t="s">
        <v>16</v>
      </c>
      <c r="E128" s="84"/>
      <c r="F128" s="2">
        <v>65</v>
      </c>
      <c r="G128" s="143"/>
      <c r="H128" s="143"/>
      <c r="I128" s="51"/>
      <c r="J128" s="51"/>
      <c r="K128" s="51"/>
      <c r="L128" s="51"/>
      <c r="M128" s="51"/>
      <c r="N128" s="51"/>
      <c r="O128" s="51"/>
    </row>
    <row r="129" spans="1:15" ht="26.25" customHeight="1">
      <c r="A129" s="389"/>
      <c r="B129" s="390"/>
      <c r="C129" s="404"/>
      <c r="D129" s="84" t="s">
        <v>21</v>
      </c>
      <c r="E129" s="84"/>
      <c r="F129" s="30">
        <v>57.177012195121954</v>
      </c>
      <c r="G129" s="143"/>
      <c r="H129" s="143"/>
      <c r="I129" s="51"/>
      <c r="J129" s="51"/>
      <c r="K129" s="51"/>
      <c r="L129" s="51"/>
      <c r="M129" s="51"/>
      <c r="N129" s="51"/>
      <c r="O129" s="51"/>
    </row>
    <row r="130" spans="1:15" ht="27" customHeight="1" thickBot="1">
      <c r="A130" s="389"/>
      <c r="B130" s="390"/>
      <c r="C130" s="404"/>
      <c r="D130" s="84" t="s">
        <v>151</v>
      </c>
      <c r="E130" s="84"/>
      <c r="F130" s="67">
        <v>1</v>
      </c>
      <c r="G130" s="143"/>
      <c r="H130" s="143"/>
      <c r="I130" s="51"/>
      <c r="J130" s="51"/>
      <c r="K130" s="51"/>
      <c r="L130" s="51"/>
      <c r="M130" s="51"/>
      <c r="N130" s="51"/>
      <c r="O130" s="51"/>
    </row>
    <row r="131" spans="1:15" ht="19.5" customHeight="1">
      <c r="A131" s="401" t="s">
        <v>118</v>
      </c>
      <c r="B131" s="402" t="s">
        <v>7</v>
      </c>
      <c r="C131" s="403" t="s">
        <v>64</v>
      </c>
      <c r="D131" s="82" t="s">
        <v>11</v>
      </c>
      <c r="E131" s="82"/>
      <c r="F131" s="53"/>
      <c r="G131" s="143"/>
      <c r="H131" s="143"/>
      <c r="I131" s="51"/>
      <c r="J131" s="51"/>
      <c r="K131" s="51"/>
      <c r="L131" s="51"/>
      <c r="M131" s="51"/>
      <c r="N131" s="51"/>
      <c r="O131" s="51"/>
    </row>
    <row r="132" spans="1:15" ht="51.75" customHeight="1">
      <c r="A132" s="389"/>
      <c r="B132" s="390"/>
      <c r="C132" s="404"/>
      <c r="D132" s="84" t="s">
        <v>81</v>
      </c>
      <c r="E132" s="84"/>
      <c r="F132" s="2">
        <v>34</v>
      </c>
      <c r="G132" s="143"/>
      <c r="H132" s="143"/>
      <c r="I132" s="51"/>
      <c r="J132" s="51"/>
      <c r="K132" s="51"/>
      <c r="L132" s="51"/>
      <c r="M132" s="51"/>
      <c r="N132" s="51"/>
      <c r="O132" s="51"/>
    </row>
    <row r="133" spans="1:15">
      <c r="A133" s="389"/>
      <c r="B133" s="390"/>
      <c r="C133" s="404"/>
      <c r="D133" s="84" t="s">
        <v>55</v>
      </c>
      <c r="E133" s="84"/>
      <c r="F133" s="2">
        <v>18</v>
      </c>
      <c r="G133" s="143"/>
      <c r="H133" s="143"/>
      <c r="I133" s="51"/>
      <c r="J133" s="51"/>
      <c r="K133" s="51"/>
      <c r="L133" s="51"/>
      <c r="M133" s="51"/>
      <c r="N133" s="51"/>
      <c r="O133" s="51"/>
    </row>
    <row r="134" spans="1:15">
      <c r="A134" s="389"/>
      <c r="B134" s="390"/>
      <c r="C134" s="404"/>
      <c r="D134" s="84" t="s">
        <v>56</v>
      </c>
      <c r="E134" s="84"/>
      <c r="F134" s="2">
        <v>16</v>
      </c>
      <c r="G134" s="143"/>
      <c r="H134" s="143"/>
      <c r="I134" s="51"/>
      <c r="J134" s="51"/>
      <c r="K134" s="51"/>
      <c r="L134" s="51"/>
      <c r="M134" s="51"/>
      <c r="N134" s="51"/>
      <c r="O134" s="51"/>
    </row>
    <row r="135" spans="1:15" ht="26.25" customHeight="1">
      <c r="A135" s="389"/>
      <c r="B135" s="390"/>
      <c r="C135" s="404"/>
      <c r="D135" s="84" t="s">
        <v>10</v>
      </c>
      <c r="E135" s="84"/>
      <c r="F135" s="30">
        <v>38.548529411764711</v>
      </c>
      <c r="G135" s="143"/>
      <c r="H135" s="143"/>
      <c r="I135" s="51"/>
      <c r="J135" s="51"/>
      <c r="K135" s="51"/>
      <c r="L135" s="51"/>
      <c r="M135" s="51"/>
      <c r="N135" s="51"/>
      <c r="O135" s="51"/>
    </row>
    <row r="136" spans="1:15" ht="27" customHeight="1" thickBot="1">
      <c r="A136" s="389"/>
      <c r="B136" s="390"/>
      <c r="C136" s="404"/>
      <c r="D136" s="84" t="s">
        <v>151</v>
      </c>
      <c r="E136" s="84"/>
      <c r="F136" s="67">
        <v>1</v>
      </c>
      <c r="G136" s="143"/>
      <c r="H136" s="143"/>
      <c r="I136" s="51"/>
      <c r="J136" s="51"/>
      <c r="K136" s="51"/>
      <c r="L136" s="51"/>
      <c r="M136" s="51"/>
      <c r="N136" s="51"/>
      <c r="O136" s="51"/>
    </row>
    <row r="137" spans="1:15">
      <c r="A137" s="401" t="s">
        <v>82</v>
      </c>
      <c r="B137" s="402" t="s">
        <v>7</v>
      </c>
      <c r="C137" s="402" t="s">
        <v>64</v>
      </c>
      <c r="D137" s="66" t="s">
        <v>11</v>
      </c>
      <c r="E137" s="82"/>
      <c r="F137" s="53"/>
      <c r="G137" s="143"/>
      <c r="H137" s="143"/>
      <c r="I137" s="51"/>
      <c r="J137" s="51"/>
      <c r="K137" s="51"/>
      <c r="L137" s="51"/>
      <c r="M137" s="51"/>
      <c r="N137" s="51"/>
      <c r="O137" s="51"/>
    </row>
    <row r="138" spans="1:15" ht="38.25">
      <c r="A138" s="389"/>
      <c r="B138" s="390"/>
      <c r="C138" s="390"/>
      <c r="D138" s="35" t="s">
        <v>119</v>
      </c>
      <c r="E138" s="84"/>
      <c r="F138" s="2">
        <v>10</v>
      </c>
      <c r="G138" s="143"/>
      <c r="H138" s="143"/>
      <c r="I138" s="51"/>
      <c r="J138" s="51"/>
      <c r="K138" s="51"/>
      <c r="L138" s="51"/>
      <c r="M138" s="51"/>
      <c r="N138" s="51"/>
      <c r="O138" s="51"/>
    </row>
    <row r="139" spans="1:15" ht="25.5">
      <c r="A139" s="389"/>
      <c r="B139" s="390"/>
      <c r="C139" s="390"/>
      <c r="D139" s="35" t="s">
        <v>21</v>
      </c>
      <c r="E139" s="84"/>
      <c r="F139" s="30">
        <v>245.23499999999999</v>
      </c>
      <c r="G139" s="143"/>
      <c r="H139" s="143"/>
      <c r="I139" s="51"/>
      <c r="J139" s="51"/>
      <c r="K139" s="51"/>
      <c r="L139" s="51"/>
      <c r="M139" s="51"/>
      <c r="N139" s="51"/>
      <c r="O139" s="51"/>
    </row>
    <row r="140" spans="1:15" ht="26.25" thickBot="1">
      <c r="A140" s="389"/>
      <c r="B140" s="390"/>
      <c r="C140" s="390"/>
      <c r="D140" s="35" t="s">
        <v>151</v>
      </c>
      <c r="E140" s="84"/>
      <c r="F140" s="67">
        <v>1</v>
      </c>
      <c r="G140" s="143"/>
      <c r="H140" s="143"/>
      <c r="I140" s="51"/>
      <c r="J140" s="51"/>
      <c r="K140" s="51"/>
      <c r="L140" s="51"/>
      <c r="M140" s="51"/>
      <c r="N140" s="51"/>
      <c r="O140" s="51"/>
    </row>
    <row r="141" spans="1:15" ht="19.5" customHeight="1">
      <c r="A141" s="401" t="s">
        <v>83</v>
      </c>
      <c r="B141" s="402" t="s">
        <v>7</v>
      </c>
      <c r="C141" s="403" t="s">
        <v>64</v>
      </c>
      <c r="D141" s="82" t="s">
        <v>11</v>
      </c>
      <c r="E141" s="82"/>
      <c r="F141" s="53"/>
      <c r="G141" s="143"/>
      <c r="H141" s="143"/>
      <c r="I141" s="51"/>
      <c r="J141" s="51"/>
      <c r="K141" s="51"/>
      <c r="L141" s="51"/>
      <c r="M141" s="51"/>
      <c r="N141" s="51"/>
      <c r="O141" s="51"/>
    </row>
    <row r="142" spans="1:15" ht="39" customHeight="1">
      <c r="A142" s="389"/>
      <c r="B142" s="390"/>
      <c r="C142" s="404"/>
      <c r="D142" s="84" t="s">
        <v>84</v>
      </c>
      <c r="E142" s="84"/>
      <c r="F142" s="2">
        <v>63</v>
      </c>
      <c r="G142" s="143"/>
      <c r="H142" s="143"/>
      <c r="I142" s="51"/>
      <c r="J142" s="51"/>
      <c r="K142" s="51"/>
      <c r="L142" s="51"/>
      <c r="M142" s="51"/>
      <c r="N142" s="51"/>
      <c r="O142" s="51"/>
    </row>
    <row r="143" spans="1:15">
      <c r="A143" s="389"/>
      <c r="B143" s="390"/>
      <c r="C143" s="404"/>
      <c r="D143" s="84" t="s">
        <v>15</v>
      </c>
      <c r="E143" s="84"/>
      <c r="F143" s="2">
        <v>18</v>
      </c>
      <c r="G143" s="143"/>
      <c r="H143" s="143"/>
      <c r="I143" s="51"/>
      <c r="J143" s="51"/>
      <c r="K143" s="51"/>
      <c r="L143" s="51"/>
      <c r="M143" s="51"/>
      <c r="N143" s="51"/>
      <c r="O143" s="51"/>
    </row>
    <row r="144" spans="1:15">
      <c r="A144" s="389"/>
      <c r="B144" s="390"/>
      <c r="C144" s="404"/>
      <c r="D144" s="84" t="s">
        <v>16</v>
      </c>
      <c r="E144" s="84"/>
      <c r="F144" s="2">
        <v>45</v>
      </c>
      <c r="G144" s="143"/>
      <c r="H144" s="143"/>
      <c r="I144" s="51"/>
      <c r="J144" s="51"/>
      <c r="K144" s="51"/>
      <c r="L144" s="51"/>
      <c r="M144" s="51"/>
      <c r="N144" s="51"/>
      <c r="O144" s="51"/>
    </row>
    <row r="145" spans="1:15" ht="26.25" customHeight="1">
      <c r="A145" s="389"/>
      <c r="B145" s="390"/>
      <c r="C145" s="404"/>
      <c r="D145" s="84" t="s">
        <v>10</v>
      </c>
      <c r="E145" s="84"/>
      <c r="F145" s="30">
        <v>308.28587301587299</v>
      </c>
      <c r="G145" s="143"/>
      <c r="H145" s="143"/>
      <c r="I145" s="51"/>
      <c r="J145" s="51"/>
      <c r="K145" s="51"/>
      <c r="L145" s="51"/>
      <c r="M145" s="51"/>
      <c r="N145" s="51"/>
      <c r="O145" s="51"/>
    </row>
    <row r="146" spans="1:15" ht="27" customHeight="1" thickBot="1">
      <c r="A146" s="389"/>
      <c r="B146" s="390"/>
      <c r="C146" s="404"/>
      <c r="D146" s="84" t="s">
        <v>151</v>
      </c>
      <c r="E146" s="84"/>
      <c r="F146" s="67">
        <v>1</v>
      </c>
      <c r="G146" s="143"/>
      <c r="H146" s="143"/>
      <c r="I146" s="51"/>
      <c r="J146" s="51"/>
      <c r="K146" s="51"/>
      <c r="L146" s="51"/>
      <c r="M146" s="51"/>
      <c r="N146" s="51"/>
      <c r="O146" s="51"/>
    </row>
    <row r="147" spans="1:15" ht="19.5" customHeight="1">
      <c r="A147" s="401" t="s">
        <v>85</v>
      </c>
      <c r="B147" s="402" t="s">
        <v>7</v>
      </c>
      <c r="C147" s="403" t="s">
        <v>64</v>
      </c>
      <c r="D147" s="82" t="s">
        <v>11</v>
      </c>
      <c r="E147" s="82"/>
      <c r="F147" s="53"/>
      <c r="G147" s="143"/>
      <c r="H147" s="143"/>
      <c r="I147" s="51"/>
      <c r="J147" s="51"/>
      <c r="K147" s="51"/>
      <c r="L147" s="51"/>
      <c r="M147" s="51"/>
      <c r="N147" s="51"/>
      <c r="O147" s="51"/>
    </row>
    <row r="148" spans="1:15" ht="25.5" customHeight="1">
      <c r="A148" s="389"/>
      <c r="B148" s="390"/>
      <c r="C148" s="404"/>
      <c r="D148" s="84" t="s">
        <v>86</v>
      </c>
      <c r="E148" s="84"/>
      <c r="F148" s="2">
        <v>2</v>
      </c>
      <c r="G148" s="143"/>
      <c r="H148" s="143"/>
      <c r="I148" s="51"/>
      <c r="J148" s="51"/>
      <c r="K148" s="51"/>
      <c r="L148" s="51"/>
      <c r="M148" s="51"/>
      <c r="N148" s="51"/>
      <c r="O148" s="51"/>
    </row>
    <row r="149" spans="1:15">
      <c r="A149" s="389"/>
      <c r="B149" s="390"/>
      <c r="C149" s="404"/>
      <c r="D149" s="84" t="s">
        <v>15</v>
      </c>
      <c r="E149" s="84"/>
      <c r="F149" s="2">
        <v>1</v>
      </c>
      <c r="G149" s="143"/>
      <c r="H149" s="143"/>
      <c r="I149" s="51"/>
      <c r="J149" s="51"/>
      <c r="K149" s="51"/>
      <c r="L149" s="51"/>
      <c r="M149" s="51"/>
      <c r="N149" s="51"/>
      <c r="O149" s="51"/>
    </row>
    <row r="150" spans="1:15">
      <c r="A150" s="389"/>
      <c r="B150" s="390"/>
      <c r="C150" s="404"/>
      <c r="D150" s="84" t="s">
        <v>16</v>
      </c>
      <c r="E150" s="84"/>
      <c r="F150" s="2">
        <v>1</v>
      </c>
      <c r="G150" s="143"/>
      <c r="H150" s="143"/>
      <c r="I150" s="51"/>
      <c r="J150" s="51"/>
      <c r="K150" s="51"/>
      <c r="L150" s="51"/>
      <c r="M150" s="51"/>
      <c r="N150" s="51"/>
      <c r="O150" s="51"/>
    </row>
    <row r="151" spans="1:15" ht="26.25" customHeight="1">
      <c r="A151" s="389"/>
      <c r="B151" s="390"/>
      <c r="C151" s="404"/>
      <c r="D151" s="84" t="s">
        <v>21</v>
      </c>
      <c r="E151" s="84"/>
      <c r="F151" s="30">
        <v>837.97500000000002</v>
      </c>
      <c r="G151" s="143"/>
      <c r="H151" s="143"/>
      <c r="I151" s="51"/>
      <c r="J151" s="51"/>
      <c r="K151" s="51"/>
      <c r="L151" s="51"/>
      <c r="M151" s="51"/>
      <c r="N151" s="51"/>
      <c r="O151" s="51"/>
    </row>
    <row r="152" spans="1:15" ht="27" customHeight="1" thickBot="1">
      <c r="A152" s="389"/>
      <c r="B152" s="390"/>
      <c r="C152" s="404"/>
      <c r="D152" s="84" t="s">
        <v>151</v>
      </c>
      <c r="E152" s="84"/>
      <c r="F152" s="67">
        <v>1</v>
      </c>
      <c r="G152" s="143"/>
      <c r="H152" s="143"/>
      <c r="I152" s="51"/>
      <c r="J152" s="51"/>
      <c r="K152" s="51"/>
      <c r="L152" s="51"/>
      <c r="M152" s="51"/>
      <c r="N152" s="51"/>
      <c r="O152" s="51"/>
    </row>
    <row r="153" spans="1:15">
      <c r="A153" s="401" t="s">
        <v>87</v>
      </c>
      <c r="B153" s="402" t="s">
        <v>7</v>
      </c>
      <c r="C153" s="402" t="s">
        <v>64</v>
      </c>
      <c r="D153" s="66" t="s">
        <v>11</v>
      </c>
      <c r="E153" s="82"/>
      <c r="F153" s="53"/>
      <c r="G153" s="143"/>
      <c r="H153" s="143"/>
      <c r="I153" s="51"/>
      <c r="J153" s="51"/>
      <c r="K153" s="51"/>
      <c r="L153" s="51"/>
      <c r="M153" s="51"/>
      <c r="N153" s="51"/>
      <c r="O153" s="51"/>
    </row>
    <row r="154" spans="1:15" ht="25.5" customHeight="1">
      <c r="A154" s="389"/>
      <c r="B154" s="390"/>
      <c r="C154" s="390"/>
      <c r="D154" s="35" t="s">
        <v>88</v>
      </c>
      <c r="E154" s="84"/>
      <c r="F154" s="2">
        <v>1</v>
      </c>
      <c r="G154" s="143"/>
      <c r="H154" s="143"/>
      <c r="I154" s="51"/>
      <c r="J154" s="51"/>
      <c r="K154" s="51"/>
      <c r="L154" s="51"/>
      <c r="M154" s="51"/>
      <c r="N154" s="51"/>
      <c r="O154" s="51"/>
    </row>
    <row r="155" spans="1:15" ht="25.5">
      <c r="A155" s="389"/>
      <c r="B155" s="390"/>
      <c r="C155" s="390"/>
      <c r="D155" s="35" t="s">
        <v>21</v>
      </c>
      <c r="E155" s="84"/>
      <c r="F155" s="30">
        <v>567.98</v>
      </c>
      <c r="G155" s="143"/>
      <c r="H155" s="143"/>
      <c r="I155" s="51"/>
      <c r="J155" s="51"/>
      <c r="K155" s="51"/>
      <c r="L155" s="51"/>
      <c r="M155" s="51"/>
      <c r="N155" s="51"/>
      <c r="O155" s="51"/>
    </row>
    <row r="156" spans="1:15" ht="26.25" thickBot="1">
      <c r="A156" s="389"/>
      <c r="B156" s="390"/>
      <c r="C156" s="390"/>
      <c r="D156" s="35" t="s">
        <v>151</v>
      </c>
      <c r="E156" s="84"/>
      <c r="F156" s="67">
        <v>1</v>
      </c>
      <c r="G156" s="143"/>
      <c r="H156" s="143"/>
      <c r="I156" s="51"/>
      <c r="J156" s="51"/>
      <c r="K156" s="51"/>
      <c r="L156" s="51"/>
      <c r="M156" s="51"/>
      <c r="N156" s="51"/>
      <c r="O156" s="51"/>
    </row>
    <row r="157" spans="1:15">
      <c r="A157" s="401" t="s">
        <v>116</v>
      </c>
      <c r="B157" s="402" t="s">
        <v>7</v>
      </c>
      <c r="C157" s="402" t="s">
        <v>64</v>
      </c>
      <c r="D157" s="66" t="s">
        <v>11</v>
      </c>
      <c r="E157" s="82"/>
      <c r="F157" s="53"/>
      <c r="G157" s="143"/>
      <c r="H157" s="143"/>
      <c r="I157" s="51"/>
      <c r="J157" s="51"/>
      <c r="K157" s="51"/>
      <c r="L157" s="51"/>
      <c r="M157" s="51"/>
      <c r="N157" s="51"/>
      <c r="O157" s="51"/>
    </row>
    <row r="158" spans="1:15" ht="38.25">
      <c r="A158" s="389"/>
      <c r="B158" s="390"/>
      <c r="C158" s="390"/>
      <c r="D158" s="35" t="s">
        <v>89</v>
      </c>
      <c r="E158" s="84"/>
      <c r="F158" s="2">
        <v>1</v>
      </c>
      <c r="G158" s="143"/>
      <c r="H158" s="143"/>
      <c r="I158" s="51"/>
      <c r="J158" s="51"/>
      <c r="K158" s="51"/>
      <c r="L158" s="51"/>
      <c r="M158" s="51"/>
      <c r="N158" s="51"/>
      <c r="O158" s="51"/>
    </row>
    <row r="159" spans="1:15" ht="25.5">
      <c r="A159" s="389"/>
      <c r="B159" s="390"/>
      <c r="C159" s="390"/>
      <c r="D159" s="35" t="s">
        <v>21</v>
      </c>
      <c r="E159" s="84"/>
      <c r="F159" s="30">
        <v>325.61</v>
      </c>
      <c r="G159" s="143"/>
      <c r="H159" s="143"/>
      <c r="I159" s="51"/>
      <c r="J159" s="51"/>
      <c r="K159" s="51"/>
      <c r="L159" s="51"/>
      <c r="M159" s="51"/>
      <c r="N159" s="51"/>
      <c r="O159" s="51"/>
    </row>
    <row r="160" spans="1:15" ht="26.25" thickBot="1">
      <c r="A160" s="389"/>
      <c r="B160" s="390"/>
      <c r="C160" s="390"/>
      <c r="D160" s="35" t="s">
        <v>151</v>
      </c>
      <c r="E160" s="84"/>
      <c r="F160" s="67">
        <v>1</v>
      </c>
      <c r="G160" s="143"/>
      <c r="H160" s="143"/>
      <c r="I160" s="51"/>
      <c r="J160" s="51"/>
      <c r="K160" s="51"/>
      <c r="L160" s="51"/>
      <c r="M160" s="51"/>
      <c r="N160" s="51"/>
      <c r="O160" s="51"/>
    </row>
    <row r="161" spans="1:15" ht="19.5" customHeight="1">
      <c r="A161" s="401" t="s">
        <v>90</v>
      </c>
      <c r="B161" s="402" t="s">
        <v>7</v>
      </c>
      <c r="C161" s="403" t="s">
        <v>64</v>
      </c>
      <c r="D161" s="82" t="s">
        <v>11</v>
      </c>
      <c r="E161" s="82"/>
      <c r="F161" s="53"/>
      <c r="G161" s="143"/>
      <c r="H161" s="143"/>
      <c r="I161" s="51"/>
      <c r="J161" s="51"/>
      <c r="K161" s="51"/>
      <c r="L161" s="51"/>
      <c r="M161" s="51"/>
      <c r="N161" s="51"/>
      <c r="O161" s="51"/>
    </row>
    <row r="162" spans="1:15" ht="39" customHeight="1">
      <c r="A162" s="389"/>
      <c r="B162" s="390"/>
      <c r="C162" s="404"/>
      <c r="D162" s="84" t="s">
        <v>175</v>
      </c>
      <c r="E162" s="84"/>
      <c r="F162" s="2">
        <v>69</v>
      </c>
      <c r="G162" s="143"/>
      <c r="H162" s="143"/>
      <c r="I162" s="51"/>
      <c r="J162" s="51"/>
      <c r="K162" s="51"/>
      <c r="L162" s="51"/>
      <c r="M162" s="51"/>
      <c r="N162" s="51"/>
      <c r="O162" s="51"/>
    </row>
    <row r="163" spans="1:15">
      <c r="A163" s="389"/>
      <c r="B163" s="390"/>
      <c r="C163" s="404"/>
      <c r="D163" s="84" t="s">
        <v>15</v>
      </c>
      <c r="E163" s="84"/>
      <c r="F163" s="2">
        <v>34</v>
      </c>
      <c r="G163" s="143"/>
      <c r="H163" s="143"/>
      <c r="I163" s="51"/>
      <c r="J163" s="51"/>
      <c r="K163" s="51"/>
      <c r="L163" s="51"/>
      <c r="M163" s="51"/>
      <c r="N163" s="51"/>
      <c r="O163" s="51"/>
    </row>
    <row r="164" spans="1:15">
      <c r="A164" s="389"/>
      <c r="B164" s="390"/>
      <c r="C164" s="404"/>
      <c r="D164" s="84" t="s">
        <v>16</v>
      </c>
      <c r="E164" s="84"/>
      <c r="F164" s="2">
        <v>35</v>
      </c>
      <c r="G164" s="143"/>
      <c r="H164" s="143"/>
      <c r="I164" s="51"/>
      <c r="J164" s="51"/>
      <c r="K164" s="51"/>
      <c r="L164" s="51"/>
      <c r="M164" s="51"/>
      <c r="N164" s="51"/>
      <c r="O164" s="51"/>
    </row>
    <row r="165" spans="1:15" ht="26.25" customHeight="1">
      <c r="A165" s="389"/>
      <c r="B165" s="390"/>
      <c r="C165" s="404"/>
      <c r="D165" s="84" t="s">
        <v>21</v>
      </c>
      <c r="E165" s="84"/>
      <c r="F165" s="30">
        <v>956.12652173913034</v>
      </c>
      <c r="G165" s="143"/>
      <c r="H165" s="143"/>
      <c r="I165" s="51"/>
      <c r="J165" s="51"/>
      <c r="K165" s="51"/>
      <c r="L165" s="51"/>
      <c r="M165" s="51"/>
      <c r="N165" s="51"/>
      <c r="O165" s="51"/>
    </row>
    <row r="166" spans="1:15" ht="27" customHeight="1" thickBot="1">
      <c r="A166" s="389"/>
      <c r="B166" s="390"/>
      <c r="C166" s="404"/>
      <c r="D166" s="84" t="s">
        <v>151</v>
      </c>
      <c r="E166" s="84"/>
      <c r="F166" s="67">
        <v>1</v>
      </c>
      <c r="G166" s="143"/>
      <c r="H166" s="143"/>
      <c r="I166" s="51"/>
      <c r="J166" s="51"/>
      <c r="K166" s="51"/>
      <c r="L166" s="51"/>
      <c r="M166" s="51"/>
      <c r="N166" s="51"/>
      <c r="O166" s="51"/>
    </row>
    <row r="167" spans="1:15" ht="19.5" customHeight="1">
      <c r="A167" s="401" t="s">
        <v>120</v>
      </c>
      <c r="B167" s="402" t="s">
        <v>7</v>
      </c>
      <c r="C167" s="403" t="s">
        <v>64</v>
      </c>
      <c r="D167" s="82" t="s">
        <v>11</v>
      </c>
      <c r="E167" s="82"/>
      <c r="F167" s="53"/>
      <c r="G167" s="143"/>
      <c r="H167" s="143"/>
      <c r="I167" s="51"/>
      <c r="J167" s="51"/>
      <c r="K167" s="51"/>
      <c r="L167" s="51"/>
      <c r="M167" s="51"/>
      <c r="N167" s="51"/>
      <c r="O167" s="51"/>
    </row>
    <row r="168" spans="1:15" ht="38.25">
      <c r="A168" s="389"/>
      <c r="B168" s="390"/>
      <c r="C168" s="404"/>
      <c r="D168" s="84" t="s">
        <v>176</v>
      </c>
      <c r="E168" s="84"/>
      <c r="F168" s="2">
        <v>626</v>
      </c>
      <c r="G168" s="143"/>
      <c r="H168" s="143"/>
      <c r="I168" s="51"/>
      <c r="J168" s="51"/>
      <c r="K168" s="51"/>
      <c r="L168" s="51"/>
      <c r="M168" s="51"/>
      <c r="N168" s="51"/>
      <c r="O168" s="51"/>
    </row>
    <row r="169" spans="1:15">
      <c r="A169" s="389"/>
      <c r="B169" s="390"/>
      <c r="C169" s="404"/>
      <c r="D169" s="84" t="s">
        <v>15</v>
      </c>
      <c r="E169" s="84"/>
      <c r="F169" s="2">
        <v>310</v>
      </c>
      <c r="G169" s="143"/>
      <c r="H169" s="143"/>
      <c r="I169" s="51"/>
      <c r="J169" s="51"/>
      <c r="K169" s="51"/>
      <c r="L169" s="51"/>
      <c r="M169" s="51"/>
      <c r="N169" s="51"/>
      <c r="O169" s="51"/>
    </row>
    <row r="170" spans="1:15">
      <c r="A170" s="389"/>
      <c r="B170" s="390"/>
      <c r="C170" s="404"/>
      <c r="D170" s="84" t="s">
        <v>16</v>
      </c>
      <c r="E170" s="84"/>
      <c r="F170" s="2">
        <v>316</v>
      </c>
      <c r="G170" s="143"/>
      <c r="H170" s="143"/>
      <c r="I170" s="51"/>
      <c r="J170" s="51"/>
      <c r="K170" s="51"/>
      <c r="L170" s="51"/>
      <c r="M170" s="51"/>
      <c r="N170" s="51"/>
      <c r="O170" s="51"/>
    </row>
    <row r="171" spans="1:15" ht="25.5">
      <c r="A171" s="389"/>
      <c r="B171" s="390"/>
      <c r="C171" s="404"/>
      <c r="D171" s="84" t="s">
        <v>21</v>
      </c>
      <c r="E171" s="84"/>
      <c r="F171" s="30">
        <v>309.74621405750798</v>
      </c>
      <c r="G171" s="143"/>
      <c r="H171" s="143"/>
      <c r="I171" s="51"/>
      <c r="J171" s="51"/>
      <c r="K171" s="51"/>
      <c r="L171" s="51"/>
      <c r="M171" s="51"/>
      <c r="N171" s="51"/>
      <c r="O171" s="51"/>
    </row>
    <row r="172" spans="1:15" ht="26.25" thickBot="1">
      <c r="A172" s="389"/>
      <c r="B172" s="390"/>
      <c r="C172" s="404"/>
      <c r="D172" s="84" t="s">
        <v>151</v>
      </c>
      <c r="E172" s="84"/>
      <c r="F172" s="67">
        <v>1</v>
      </c>
      <c r="G172" s="143"/>
      <c r="H172" s="143"/>
      <c r="I172" s="51"/>
      <c r="J172" s="51"/>
      <c r="K172" s="51"/>
      <c r="L172" s="51"/>
      <c r="M172" s="51"/>
      <c r="N172" s="51"/>
      <c r="O172" s="51"/>
    </row>
    <row r="173" spans="1:15">
      <c r="A173" s="401" t="s">
        <v>47</v>
      </c>
      <c r="B173" s="402" t="s">
        <v>7</v>
      </c>
      <c r="C173" s="402" t="s">
        <v>64</v>
      </c>
      <c r="D173" s="66" t="s">
        <v>11</v>
      </c>
      <c r="E173" s="82"/>
      <c r="F173" s="53"/>
      <c r="G173" s="143"/>
      <c r="H173" s="143"/>
      <c r="I173" s="51"/>
      <c r="J173" s="51"/>
      <c r="K173" s="51"/>
      <c r="L173" s="51"/>
      <c r="M173" s="51"/>
      <c r="N173" s="51"/>
      <c r="O173" s="51"/>
    </row>
    <row r="174" spans="1:15" ht="38.25">
      <c r="A174" s="389"/>
      <c r="B174" s="390"/>
      <c r="C174" s="390"/>
      <c r="D174" s="35" t="s">
        <v>29</v>
      </c>
      <c r="E174" s="84"/>
      <c r="F174" s="2">
        <v>100</v>
      </c>
      <c r="G174" s="143"/>
      <c r="H174" s="143"/>
      <c r="I174" s="51"/>
      <c r="J174" s="51"/>
      <c r="K174" s="51"/>
      <c r="L174" s="51"/>
      <c r="M174" s="51"/>
      <c r="N174" s="51"/>
      <c r="O174" s="51"/>
    </row>
    <row r="175" spans="1:15" ht="25.5">
      <c r="A175" s="389"/>
      <c r="B175" s="390"/>
      <c r="C175" s="390"/>
      <c r="D175" s="35" t="s">
        <v>10</v>
      </c>
      <c r="E175" s="84"/>
      <c r="F175" s="30">
        <v>153.93870000000001</v>
      </c>
      <c r="G175" s="143"/>
      <c r="H175" s="143"/>
      <c r="I175" s="51"/>
      <c r="J175" s="51"/>
      <c r="K175" s="51"/>
      <c r="L175" s="51"/>
      <c r="M175" s="51"/>
      <c r="N175" s="51"/>
      <c r="O175" s="51"/>
    </row>
    <row r="176" spans="1:15" ht="26.25" thickBot="1">
      <c r="A176" s="389"/>
      <c r="B176" s="390"/>
      <c r="C176" s="390"/>
      <c r="D176" s="35" t="s">
        <v>151</v>
      </c>
      <c r="E176" s="84"/>
      <c r="F176" s="67">
        <v>1</v>
      </c>
      <c r="G176" s="143"/>
      <c r="H176" s="143"/>
      <c r="I176" s="51"/>
      <c r="J176" s="51"/>
      <c r="K176" s="51"/>
      <c r="L176" s="51"/>
      <c r="M176" s="51"/>
      <c r="N176" s="51"/>
      <c r="O176" s="51"/>
    </row>
    <row r="177" spans="1:15" ht="19.5" customHeight="1">
      <c r="A177" s="401" t="s">
        <v>48</v>
      </c>
      <c r="B177" s="402" t="s">
        <v>7</v>
      </c>
      <c r="C177" s="402" t="s">
        <v>64</v>
      </c>
      <c r="D177" s="66" t="s">
        <v>11</v>
      </c>
      <c r="E177" s="82"/>
      <c r="F177" s="53"/>
      <c r="G177" s="143"/>
      <c r="H177" s="143"/>
      <c r="I177" s="51"/>
      <c r="J177" s="51"/>
      <c r="K177" s="51"/>
      <c r="L177" s="51"/>
      <c r="M177" s="51"/>
      <c r="N177" s="51"/>
      <c r="O177" s="51"/>
    </row>
    <row r="178" spans="1:15" ht="38.25">
      <c r="A178" s="389"/>
      <c r="B178" s="390"/>
      <c r="C178" s="390"/>
      <c r="D178" s="35" t="s">
        <v>177</v>
      </c>
      <c r="E178" s="84"/>
      <c r="F178" s="2">
        <v>338</v>
      </c>
      <c r="G178" s="143"/>
      <c r="H178" s="143"/>
      <c r="I178" s="51"/>
      <c r="J178" s="51"/>
      <c r="K178" s="51"/>
      <c r="L178" s="51"/>
      <c r="M178" s="51"/>
      <c r="N178" s="51"/>
      <c r="O178" s="51"/>
    </row>
    <row r="179" spans="1:15" ht="25.5">
      <c r="A179" s="389"/>
      <c r="B179" s="390"/>
      <c r="C179" s="390"/>
      <c r="D179" s="35" t="s">
        <v>21</v>
      </c>
      <c r="E179" s="84"/>
      <c r="F179" s="30">
        <v>2913.5634911242601</v>
      </c>
      <c r="G179" s="143"/>
      <c r="H179" s="143"/>
      <c r="I179" s="51"/>
      <c r="J179" s="51"/>
      <c r="K179" s="51"/>
      <c r="L179" s="51"/>
      <c r="M179" s="51"/>
      <c r="N179" s="51"/>
      <c r="O179" s="51"/>
    </row>
    <row r="180" spans="1:15" ht="26.25" thickBot="1">
      <c r="A180" s="389"/>
      <c r="B180" s="390"/>
      <c r="C180" s="390"/>
      <c r="D180" s="35" t="s">
        <v>151</v>
      </c>
      <c r="E180" s="84"/>
      <c r="F180" s="67">
        <v>1</v>
      </c>
      <c r="G180" s="143"/>
      <c r="H180" s="143"/>
      <c r="I180" s="51"/>
      <c r="J180" s="51"/>
      <c r="K180" s="51"/>
      <c r="L180" s="51"/>
      <c r="M180" s="51"/>
      <c r="N180" s="51"/>
      <c r="O180" s="51"/>
    </row>
    <row r="181" spans="1:15">
      <c r="A181" s="401" t="s">
        <v>91</v>
      </c>
      <c r="B181" s="402" t="s">
        <v>7</v>
      </c>
      <c r="C181" s="402" t="s">
        <v>64</v>
      </c>
      <c r="D181" s="66" t="s">
        <v>11</v>
      </c>
      <c r="E181" s="82"/>
      <c r="F181" s="53"/>
      <c r="G181" s="143"/>
      <c r="H181" s="143"/>
      <c r="I181" s="51"/>
      <c r="J181" s="51"/>
      <c r="K181" s="51"/>
      <c r="L181" s="51"/>
      <c r="M181" s="51"/>
      <c r="N181" s="51"/>
      <c r="O181" s="51"/>
    </row>
    <row r="182" spans="1:15" ht="38.25">
      <c r="A182" s="389"/>
      <c r="B182" s="390"/>
      <c r="C182" s="390"/>
      <c r="D182" s="35" t="s">
        <v>92</v>
      </c>
      <c r="E182" s="84"/>
      <c r="F182" s="2">
        <v>65</v>
      </c>
      <c r="G182" s="143"/>
      <c r="H182" s="143"/>
      <c r="I182" s="51"/>
      <c r="J182" s="51"/>
      <c r="K182" s="51"/>
      <c r="L182" s="51"/>
      <c r="M182" s="51"/>
      <c r="N182" s="51"/>
      <c r="O182" s="51"/>
    </row>
    <row r="183" spans="1:15" ht="25.5">
      <c r="A183" s="389"/>
      <c r="B183" s="390"/>
      <c r="C183" s="390"/>
      <c r="D183" s="35" t="s">
        <v>21</v>
      </c>
      <c r="E183" s="84"/>
      <c r="F183" s="30">
        <v>352.28630769230767</v>
      </c>
      <c r="G183" s="143"/>
      <c r="H183" s="143"/>
      <c r="I183" s="51"/>
      <c r="J183" s="51"/>
      <c r="K183" s="51"/>
      <c r="L183" s="51"/>
      <c r="M183" s="51"/>
      <c r="N183" s="51"/>
      <c r="O183" s="51"/>
    </row>
    <row r="184" spans="1:15" ht="26.25" thickBot="1">
      <c r="A184" s="389"/>
      <c r="B184" s="390"/>
      <c r="C184" s="390"/>
      <c r="D184" s="35" t="s">
        <v>151</v>
      </c>
      <c r="E184" s="84"/>
      <c r="F184" s="67">
        <v>1</v>
      </c>
      <c r="G184" s="143"/>
      <c r="H184" s="143"/>
      <c r="I184" s="51"/>
      <c r="J184" s="51"/>
      <c r="K184" s="51"/>
      <c r="L184" s="51"/>
      <c r="M184" s="51"/>
      <c r="N184" s="51"/>
      <c r="O184" s="51"/>
    </row>
    <row r="185" spans="1:15">
      <c r="A185" s="401" t="s">
        <v>93</v>
      </c>
      <c r="B185" s="402" t="s">
        <v>7</v>
      </c>
      <c r="C185" s="402" t="s">
        <v>64</v>
      </c>
      <c r="D185" s="66" t="s">
        <v>11</v>
      </c>
      <c r="E185" s="82"/>
      <c r="F185" s="53"/>
      <c r="G185" s="143"/>
      <c r="H185" s="143"/>
      <c r="I185" s="51"/>
      <c r="J185" s="51"/>
      <c r="K185" s="51"/>
      <c r="L185" s="51"/>
      <c r="M185" s="51"/>
      <c r="N185" s="51"/>
      <c r="O185" s="51"/>
    </row>
    <row r="186" spans="1:15" ht="51">
      <c r="A186" s="389"/>
      <c r="B186" s="390"/>
      <c r="C186" s="390"/>
      <c r="D186" s="35" t="s">
        <v>121</v>
      </c>
      <c r="E186" s="84"/>
      <c r="F186" s="2">
        <v>150</v>
      </c>
      <c r="G186" s="143"/>
      <c r="H186" s="143"/>
      <c r="I186" s="51"/>
      <c r="J186" s="51"/>
      <c r="K186" s="51"/>
      <c r="L186" s="51"/>
      <c r="M186" s="51"/>
      <c r="N186" s="51"/>
      <c r="O186" s="51"/>
    </row>
    <row r="187" spans="1:15" ht="25.5">
      <c r="A187" s="389"/>
      <c r="B187" s="390"/>
      <c r="C187" s="390"/>
      <c r="D187" s="35" t="s">
        <v>21</v>
      </c>
      <c r="E187" s="84"/>
      <c r="F187" s="30">
        <v>24.776333333333334</v>
      </c>
      <c r="G187" s="143"/>
      <c r="H187" s="143"/>
      <c r="I187" s="51"/>
      <c r="J187" s="51"/>
      <c r="K187" s="51"/>
      <c r="L187" s="51"/>
      <c r="M187" s="51"/>
      <c r="N187" s="51"/>
      <c r="O187" s="51"/>
    </row>
    <row r="188" spans="1:15" ht="26.25" thickBot="1">
      <c r="A188" s="389"/>
      <c r="B188" s="390"/>
      <c r="C188" s="390"/>
      <c r="D188" s="35" t="s">
        <v>151</v>
      </c>
      <c r="E188" s="84"/>
      <c r="F188" s="67">
        <v>1</v>
      </c>
      <c r="G188" s="143"/>
      <c r="H188" s="143"/>
      <c r="I188" s="51"/>
      <c r="J188" s="51"/>
      <c r="K188" s="51"/>
      <c r="L188" s="51"/>
      <c r="M188" s="51"/>
      <c r="N188" s="51"/>
      <c r="O188" s="51"/>
    </row>
    <row r="189" spans="1:15" ht="19.5" customHeight="1">
      <c r="A189" s="401" t="s">
        <v>94</v>
      </c>
      <c r="B189" s="402" t="s">
        <v>7</v>
      </c>
      <c r="C189" s="403" t="s">
        <v>64</v>
      </c>
      <c r="D189" s="82" t="s">
        <v>11</v>
      </c>
      <c r="E189" s="82"/>
      <c r="F189" s="53"/>
      <c r="G189" s="143"/>
      <c r="H189" s="143"/>
      <c r="I189" s="51"/>
      <c r="J189" s="51"/>
      <c r="K189" s="51"/>
      <c r="L189" s="51"/>
      <c r="M189" s="51"/>
      <c r="N189" s="51"/>
      <c r="O189" s="51"/>
    </row>
    <row r="190" spans="1:15" ht="39" customHeight="1">
      <c r="A190" s="389"/>
      <c r="B190" s="390"/>
      <c r="C190" s="404"/>
      <c r="D190" s="84" t="s">
        <v>95</v>
      </c>
      <c r="E190" s="84"/>
      <c r="F190" s="2">
        <v>1331</v>
      </c>
      <c r="G190" s="143"/>
      <c r="H190" s="143"/>
      <c r="I190" s="51"/>
      <c r="J190" s="51"/>
      <c r="K190" s="51"/>
      <c r="L190" s="51"/>
      <c r="M190" s="51"/>
      <c r="N190" s="51"/>
      <c r="O190" s="51"/>
    </row>
    <row r="191" spans="1:15">
      <c r="A191" s="389"/>
      <c r="B191" s="390"/>
      <c r="C191" s="404"/>
      <c r="D191" s="84" t="s">
        <v>15</v>
      </c>
      <c r="E191" s="84"/>
      <c r="F191" s="2">
        <v>851</v>
      </c>
      <c r="G191" s="143"/>
      <c r="H191" s="143"/>
      <c r="I191" s="51"/>
      <c r="J191" s="51"/>
      <c r="K191" s="51"/>
      <c r="L191" s="51"/>
      <c r="M191" s="51"/>
      <c r="N191" s="51"/>
      <c r="O191" s="51"/>
    </row>
    <row r="192" spans="1:15">
      <c r="A192" s="389"/>
      <c r="B192" s="390"/>
      <c r="C192" s="404"/>
      <c r="D192" s="84" t="s">
        <v>16</v>
      </c>
      <c r="E192" s="84"/>
      <c r="F192" s="2">
        <v>480</v>
      </c>
      <c r="G192" s="143"/>
      <c r="H192" s="143"/>
      <c r="I192" s="51"/>
      <c r="J192" s="51"/>
      <c r="K192" s="51"/>
      <c r="L192" s="51"/>
      <c r="M192" s="51"/>
      <c r="N192" s="51"/>
      <c r="O192" s="51"/>
    </row>
    <row r="193" spans="1:15" ht="26.25" customHeight="1">
      <c r="A193" s="389"/>
      <c r="B193" s="390"/>
      <c r="C193" s="404"/>
      <c r="D193" s="84" t="s">
        <v>21</v>
      </c>
      <c r="E193" s="84"/>
      <c r="F193" s="31">
        <v>5.2264387678437272</v>
      </c>
      <c r="G193" s="143"/>
      <c r="H193" s="143"/>
      <c r="I193" s="51"/>
      <c r="J193" s="51"/>
      <c r="K193" s="51"/>
      <c r="L193" s="51"/>
      <c r="M193" s="51"/>
      <c r="N193" s="51"/>
      <c r="O193" s="51"/>
    </row>
    <row r="194" spans="1:15" ht="27" customHeight="1" thickBot="1">
      <c r="A194" s="389"/>
      <c r="B194" s="390"/>
      <c r="C194" s="404"/>
      <c r="D194" s="84" t="s">
        <v>151</v>
      </c>
      <c r="E194" s="84"/>
      <c r="F194" s="67">
        <v>1</v>
      </c>
      <c r="G194" s="143"/>
      <c r="H194" s="143"/>
      <c r="I194" s="51"/>
      <c r="J194" s="51"/>
      <c r="K194" s="51"/>
      <c r="L194" s="51"/>
      <c r="M194" s="51"/>
      <c r="N194" s="51"/>
      <c r="O194" s="51"/>
    </row>
    <row r="195" spans="1:15">
      <c r="A195" s="401" t="s">
        <v>49</v>
      </c>
      <c r="B195" s="402" t="s">
        <v>7</v>
      </c>
      <c r="C195" s="402" t="s">
        <v>64</v>
      </c>
      <c r="D195" s="72" t="s">
        <v>11</v>
      </c>
      <c r="E195" s="83"/>
      <c r="F195" s="43"/>
      <c r="G195" s="143"/>
      <c r="H195" s="143"/>
      <c r="I195" s="51"/>
      <c r="J195" s="51"/>
      <c r="K195" s="51"/>
      <c r="L195" s="51"/>
      <c r="M195" s="51"/>
      <c r="N195" s="51"/>
      <c r="O195" s="51"/>
    </row>
    <row r="196" spans="1:15" ht="51">
      <c r="A196" s="389"/>
      <c r="B196" s="390"/>
      <c r="C196" s="390"/>
      <c r="D196" s="35" t="s">
        <v>96</v>
      </c>
      <c r="E196" s="84"/>
      <c r="F196" s="2">
        <v>528</v>
      </c>
      <c r="G196" s="143"/>
      <c r="H196" s="143"/>
      <c r="I196" s="51"/>
      <c r="J196" s="51"/>
      <c r="K196" s="51"/>
      <c r="L196" s="51"/>
      <c r="M196" s="51"/>
      <c r="N196" s="51"/>
      <c r="O196" s="51"/>
    </row>
    <row r="197" spans="1:15" ht="25.5">
      <c r="A197" s="389"/>
      <c r="B197" s="390"/>
      <c r="C197" s="390"/>
      <c r="D197" s="35" t="s">
        <v>10</v>
      </c>
      <c r="E197" s="84"/>
      <c r="F197" s="30">
        <v>578.33469696969689</v>
      </c>
      <c r="G197" s="143"/>
      <c r="H197" s="143"/>
      <c r="I197" s="51"/>
      <c r="J197" s="51"/>
      <c r="K197" s="51"/>
      <c r="L197" s="51"/>
      <c r="M197" s="51"/>
      <c r="N197" s="51"/>
      <c r="O197" s="51"/>
    </row>
    <row r="198" spans="1:15" ht="26.25" thickBot="1">
      <c r="A198" s="389"/>
      <c r="B198" s="390"/>
      <c r="C198" s="390"/>
      <c r="D198" s="35" t="s">
        <v>151</v>
      </c>
      <c r="E198" s="84"/>
      <c r="F198" s="67">
        <v>1</v>
      </c>
      <c r="G198" s="143"/>
      <c r="H198" s="143"/>
      <c r="I198" s="51"/>
      <c r="J198" s="51"/>
      <c r="K198" s="51"/>
      <c r="L198" s="51"/>
      <c r="M198" s="51"/>
      <c r="N198" s="51"/>
      <c r="O198" s="51"/>
    </row>
    <row r="199" spans="1:15">
      <c r="A199" s="401" t="s">
        <v>123</v>
      </c>
      <c r="B199" s="402" t="s">
        <v>7</v>
      </c>
      <c r="C199" s="402" t="s">
        <v>64</v>
      </c>
      <c r="D199" s="66" t="s">
        <v>11</v>
      </c>
      <c r="E199" s="82"/>
      <c r="F199" s="53"/>
      <c r="G199" s="143"/>
      <c r="H199" s="143"/>
      <c r="I199" s="51"/>
      <c r="J199" s="51"/>
      <c r="K199" s="51"/>
      <c r="L199" s="51"/>
      <c r="M199" s="51"/>
      <c r="N199" s="51"/>
      <c r="O199" s="51"/>
    </row>
    <row r="200" spans="1:15" ht="51">
      <c r="A200" s="389"/>
      <c r="B200" s="390"/>
      <c r="C200" s="390"/>
      <c r="D200" s="35" t="s">
        <v>122</v>
      </c>
      <c r="E200" s="84"/>
      <c r="F200" s="2">
        <v>1573</v>
      </c>
      <c r="G200" s="143"/>
      <c r="H200" s="143"/>
      <c r="I200" s="51"/>
      <c r="J200" s="51"/>
      <c r="K200" s="51"/>
      <c r="L200" s="51"/>
      <c r="M200" s="51"/>
      <c r="N200" s="51"/>
      <c r="O200" s="51"/>
    </row>
    <row r="201" spans="1:15" ht="25.5">
      <c r="A201" s="389"/>
      <c r="B201" s="390"/>
      <c r="C201" s="390"/>
      <c r="D201" s="35" t="s">
        <v>21</v>
      </c>
      <c r="E201" s="84"/>
      <c r="F201" s="30">
        <v>849.26038143674509</v>
      </c>
      <c r="G201" s="143"/>
      <c r="H201" s="143"/>
      <c r="I201" s="51"/>
      <c r="J201" s="51"/>
      <c r="K201" s="51"/>
      <c r="L201" s="51"/>
      <c r="M201" s="51"/>
      <c r="N201" s="51"/>
      <c r="O201" s="51"/>
    </row>
    <row r="202" spans="1:15" ht="26.25" thickBot="1">
      <c r="A202" s="389"/>
      <c r="B202" s="390"/>
      <c r="C202" s="390"/>
      <c r="D202" s="35" t="s">
        <v>151</v>
      </c>
      <c r="E202" s="84"/>
      <c r="F202" s="67">
        <v>1</v>
      </c>
      <c r="G202" s="143"/>
      <c r="H202" s="143"/>
      <c r="I202" s="51"/>
      <c r="J202" s="51"/>
      <c r="K202" s="51"/>
      <c r="L202" s="51"/>
      <c r="M202" s="51"/>
      <c r="N202" s="51"/>
      <c r="O202" s="51"/>
    </row>
    <row r="203" spans="1:15" ht="19.5" customHeight="1">
      <c r="A203" s="401" t="s">
        <v>124</v>
      </c>
      <c r="B203" s="402" t="s">
        <v>7</v>
      </c>
      <c r="C203" s="403" t="s">
        <v>64</v>
      </c>
      <c r="D203" s="82" t="s">
        <v>11</v>
      </c>
      <c r="E203" s="82"/>
      <c r="F203" s="53"/>
      <c r="G203" s="143"/>
      <c r="H203" s="143"/>
      <c r="I203" s="51"/>
      <c r="J203" s="51"/>
      <c r="K203" s="51"/>
      <c r="L203" s="51"/>
      <c r="M203" s="51"/>
      <c r="N203" s="51"/>
      <c r="O203" s="51"/>
    </row>
    <row r="204" spans="1:15" ht="19.5" customHeight="1">
      <c r="A204" s="389"/>
      <c r="B204" s="390"/>
      <c r="C204" s="404"/>
      <c r="D204" s="84" t="s">
        <v>14</v>
      </c>
      <c r="E204" s="84"/>
      <c r="F204" s="30"/>
      <c r="G204" s="143"/>
      <c r="H204" s="143"/>
      <c r="I204" s="51"/>
      <c r="J204" s="51"/>
      <c r="K204" s="51"/>
      <c r="L204" s="51"/>
      <c r="M204" s="51"/>
      <c r="N204" s="51"/>
      <c r="O204" s="51"/>
    </row>
    <row r="205" spans="1:15" ht="26.25" customHeight="1">
      <c r="A205" s="389"/>
      <c r="B205" s="390"/>
      <c r="C205" s="404"/>
      <c r="D205" s="84" t="s">
        <v>26</v>
      </c>
      <c r="E205" s="84"/>
      <c r="F205" s="2">
        <v>29300</v>
      </c>
      <c r="G205" s="143"/>
      <c r="H205" s="143"/>
      <c r="I205" s="51"/>
      <c r="J205" s="51"/>
      <c r="K205" s="51"/>
      <c r="L205" s="51"/>
      <c r="M205" s="51"/>
      <c r="N205" s="51"/>
      <c r="O205" s="51"/>
    </row>
    <row r="206" spans="1:15">
      <c r="A206" s="389"/>
      <c r="B206" s="390"/>
      <c r="C206" s="404"/>
      <c r="D206" s="84" t="s">
        <v>24</v>
      </c>
      <c r="E206" s="84"/>
      <c r="F206" s="2">
        <v>20284.615384615383</v>
      </c>
      <c r="G206" s="143"/>
      <c r="H206" s="143"/>
      <c r="I206" s="51"/>
      <c r="J206" s="51"/>
      <c r="K206" s="51"/>
      <c r="L206" s="51"/>
      <c r="M206" s="51"/>
      <c r="N206" s="51"/>
      <c r="O206" s="51"/>
    </row>
    <row r="207" spans="1:15">
      <c r="A207" s="389"/>
      <c r="B207" s="390"/>
      <c r="C207" s="404"/>
      <c r="D207" s="84" t="s">
        <v>25</v>
      </c>
      <c r="E207" s="84"/>
      <c r="F207" s="2">
        <v>9015.3846153846171</v>
      </c>
      <c r="G207" s="143"/>
      <c r="H207" s="143"/>
      <c r="I207" s="51"/>
      <c r="J207" s="51"/>
      <c r="K207" s="51"/>
      <c r="L207" s="51"/>
      <c r="M207" s="51"/>
      <c r="N207" s="51"/>
      <c r="O207" s="51"/>
    </row>
    <row r="208" spans="1:15" ht="39" customHeight="1">
      <c r="A208" s="389"/>
      <c r="B208" s="390"/>
      <c r="C208" s="404"/>
      <c r="D208" s="84" t="s">
        <v>27</v>
      </c>
      <c r="E208" s="84"/>
      <c r="F208" s="2">
        <v>650</v>
      </c>
      <c r="G208" s="143"/>
      <c r="H208" s="143"/>
      <c r="I208" s="51"/>
      <c r="J208" s="51"/>
      <c r="K208" s="51"/>
      <c r="L208" s="51"/>
      <c r="M208" s="51"/>
      <c r="N208" s="51"/>
      <c r="O208" s="51"/>
    </row>
    <row r="209" spans="1:15">
      <c r="A209" s="389"/>
      <c r="B209" s="390"/>
      <c r="C209" s="404"/>
      <c r="D209" s="84" t="s">
        <v>24</v>
      </c>
      <c r="E209" s="84"/>
      <c r="F209" s="2">
        <v>450</v>
      </c>
      <c r="G209" s="143"/>
      <c r="H209" s="143"/>
      <c r="I209" s="51"/>
      <c r="J209" s="51"/>
      <c r="K209" s="51"/>
      <c r="L209" s="51"/>
      <c r="M209" s="51"/>
      <c r="N209" s="51"/>
      <c r="O209" s="51"/>
    </row>
    <row r="210" spans="1:15">
      <c r="A210" s="389"/>
      <c r="B210" s="390"/>
      <c r="C210" s="404"/>
      <c r="D210" s="84" t="s">
        <v>25</v>
      </c>
      <c r="E210" s="84"/>
      <c r="F210" s="2">
        <v>200</v>
      </c>
      <c r="G210" s="143"/>
      <c r="H210" s="143"/>
      <c r="I210" s="51"/>
      <c r="J210" s="51"/>
      <c r="K210" s="51"/>
      <c r="L210" s="51"/>
      <c r="M210" s="51"/>
      <c r="N210" s="51"/>
      <c r="O210" s="51"/>
    </row>
    <row r="211" spans="1:15" ht="51">
      <c r="A211" s="389"/>
      <c r="B211" s="390"/>
      <c r="C211" s="404"/>
      <c r="D211" s="88" t="s">
        <v>153</v>
      </c>
      <c r="E211" s="88"/>
      <c r="F211" s="30">
        <v>0.90919899833055084</v>
      </c>
      <c r="G211" s="143"/>
      <c r="H211" s="143"/>
      <c r="I211" s="51"/>
      <c r="J211" s="51"/>
      <c r="K211" s="51"/>
      <c r="L211" s="51"/>
      <c r="M211" s="51"/>
      <c r="N211" s="51"/>
      <c r="O211" s="51"/>
    </row>
    <row r="212" spans="1:15" ht="27" customHeight="1" thickBot="1">
      <c r="A212" s="389"/>
      <c r="B212" s="390"/>
      <c r="C212" s="404"/>
      <c r="D212" s="84" t="s">
        <v>191</v>
      </c>
      <c r="E212" s="84"/>
      <c r="F212" s="67">
        <v>1</v>
      </c>
      <c r="G212" s="143"/>
      <c r="H212" s="143"/>
      <c r="I212" s="51"/>
      <c r="J212" s="51"/>
      <c r="K212" s="51"/>
      <c r="L212" s="51"/>
      <c r="M212" s="51"/>
      <c r="N212" s="51"/>
      <c r="O212" s="51"/>
    </row>
    <row r="213" spans="1:15">
      <c r="A213" s="401" t="s">
        <v>97</v>
      </c>
      <c r="B213" s="402" t="s">
        <v>7</v>
      </c>
      <c r="C213" s="402" t="s">
        <v>64</v>
      </c>
      <c r="D213" s="66" t="s">
        <v>11</v>
      </c>
      <c r="E213" s="82"/>
      <c r="F213" s="53"/>
      <c r="G213" s="143"/>
      <c r="H213" s="143"/>
      <c r="I213" s="51"/>
      <c r="J213" s="51"/>
      <c r="K213" s="51"/>
      <c r="L213" s="51"/>
      <c r="M213" s="51"/>
      <c r="N213" s="51"/>
      <c r="O213" s="51"/>
    </row>
    <row r="214" spans="1:15" ht="38.25">
      <c r="A214" s="389"/>
      <c r="B214" s="390"/>
      <c r="C214" s="390"/>
      <c r="D214" s="35" t="s">
        <v>98</v>
      </c>
      <c r="E214" s="84"/>
      <c r="F214" s="2">
        <v>1220</v>
      </c>
      <c r="G214" s="143"/>
      <c r="H214" s="143"/>
      <c r="I214" s="51"/>
      <c r="J214" s="51"/>
      <c r="K214" s="51"/>
      <c r="L214" s="51"/>
      <c r="M214" s="51"/>
      <c r="N214" s="51"/>
      <c r="O214" s="51"/>
    </row>
    <row r="215" spans="1:15" ht="25.5">
      <c r="A215" s="389"/>
      <c r="B215" s="390"/>
      <c r="C215" s="390"/>
      <c r="D215" s="35" t="s">
        <v>21</v>
      </c>
      <c r="E215" s="84"/>
      <c r="F215" s="30">
        <v>7.9490409836065572</v>
      </c>
      <c r="G215" s="143"/>
      <c r="H215" s="143"/>
      <c r="I215" s="51"/>
      <c r="J215" s="51"/>
      <c r="K215" s="51"/>
      <c r="L215" s="51"/>
      <c r="M215" s="51"/>
      <c r="N215" s="51"/>
      <c r="O215" s="51"/>
    </row>
    <row r="216" spans="1:15" ht="26.25" thickBot="1">
      <c r="A216" s="389"/>
      <c r="B216" s="390"/>
      <c r="C216" s="390"/>
      <c r="D216" s="35" t="s">
        <v>151</v>
      </c>
      <c r="E216" s="84"/>
      <c r="F216" s="67">
        <v>1</v>
      </c>
      <c r="G216" s="143"/>
      <c r="H216" s="143"/>
      <c r="I216" s="51"/>
      <c r="J216" s="51"/>
      <c r="K216" s="51"/>
      <c r="L216" s="51"/>
      <c r="M216" s="51"/>
      <c r="N216" s="51"/>
      <c r="O216" s="51"/>
    </row>
    <row r="217" spans="1:15">
      <c r="A217" s="401" t="s">
        <v>99</v>
      </c>
      <c r="B217" s="402" t="s">
        <v>7</v>
      </c>
      <c r="C217" s="402" t="s">
        <v>64</v>
      </c>
      <c r="D217" s="66" t="s">
        <v>11</v>
      </c>
      <c r="E217" s="82"/>
      <c r="F217" s="53"/>
      <c r="G217" s="143"/>
      <c r="H217" s="143"/>
      <c r="I217" s="51"/>
      <c r="J217" s="51"/>
      <c r="K217" s="51"/>
      <c r="L217" s="51"/>
      <c r="M217" s="51"/>
      <c r="N217" s="51"/>
      <c r="O217" s="51"/>
    </row>
    <row r="218" spans="1:15" ht="63.75">
      <c r="A218" s="389"/>
      <c r="B218" s="390"/>
      <c r="C218" s="390"/>
      <c r="D218" s="71" t="s">
        <v>154</v>
      </c>
      <c r="E218" s="88"/>
      <c r="F218" s="2">
        <v>1001</v>
      </c>
      <c r="G218" s="143"/>
      <c r="H218" s="143"/>
      <c r="I218" s="51"/>
      <c r="J218" s="51"/>
      <c r="K218" s="51"/>
      <c r="L218" s="51"/>
      <c r="M218" s="51"/>
      <c r="N218" s="51"/>
      <c r="O218" s="51"/>
    </row>
    <row r="219" spans="1:15" ht="25.5">
      <c r="A219" s="389"/>
      <c r="B219" s="390"/>
      <c r="C219" s="390"/>
      <c r="D219" s="35" t="s">
        <v>21</v>
      </c>
      <c r="E219" s="84"/>
      <c r="F219" s="30">
        <v>352.90075924075921</v>
      </c>
      <c r="G219" s="143"/>
      <c r="H219" s="143"/>
      <c r="I219" s="51"/>
      <c r="J219" s="51"/>
      <c r="K219" s="51"/>
      <c r="L219" s="51"/>
      <c r="M219" s="51"/>
      <c r="N219" s="51"/>
      <c r="O219" s="51"/>
    </row>
    <row r="220" spans="1:15" ht="26.25" thickBot="1">
      <c r="A220" s="389"/>
      <c r="B220" s="390"/>
      <c r="C220" s="390"/>
      <c r="D220" s="35" t="s">
        <v>151</v>
      </c>
      <c r="E220" s="84"/>
      <c r="F220" s="67">
        <v>1</v>
      </c>
      <c r="G220" s="143"/>
      <c r="H220" s="143"/>
      <c r="I220" s="51"/>
      <c r="J220" s="51"/>
      <c r="K220" s="51"/>
      <c r="L220" s="51"/>
      <c r="M220" s="51"/>
      <c r="N220" s="51"/>
      <c r="O220" s="51"/>
    </row>
    <row r="221" spans="1:15">
      <c r="A221" s="401" t="s">
        <v>100</v>
      </c>
      <c r="B221" s="402" t="s">
        <v>7</v>
      </c>
      <c r="C221" s="402" t="s">
        <v>64</v>
      </c>
      <c r="D221" s="66" t="s">
        <v>11</v>
      </c>
      <c r="E221" s="82"/>
      <c r="F221" s="53"/>
      <c r="G221" s="143"/>
      <c r="H221" s="143"/>
      <c r="I221" s="51"/>
      <c r="J221" s="51"/>
      <c r="K221" s="51"/>
      <c r="L221" s="51"/>
      <c r="M221" s="51"/>
      <c r="N221" s="51"/>
      <c r="O221" s="51"/>
    </row>
    <row r="222" spans="1:15" ht="63.75">
      <c r="A222" s="389"/>
      <c r="B222" s="390"/>
      <c r="C222" s="390"/>
      <c r="D222" s="35" t="s">
        <v>101</v>
      </c>
      <c r="E222" s="84"/>
      <c r="F222" s="2">
        <v>600</v>
      </c>
      <c r="G222" s="143"/>
      <c r="H222" s="143"/>
      <c r="I222" s="51"/>
      <c r="J222" s="51"/>
      <c r="K222" s="51"/>
      <c r="L222" s="51"/>
      <c r="M222" s="51"/>
      <c r="N222" s="51"/>
      <c r="O222" s="51"/>
    </row>
    <row r="223" spans="1:15" ht="25.5">
      <c r="A223" s="389"/>
      <c r="B223" s="390"/>
      <c r="C223" s="390"/>
      <c r="D223" s="35" t="s">
        <v>21</v>
      </c>
      <c r="E223" s="84"/>
      <c r="F223" s="30">
        <v>152.24714999999998</v>
      </c>
      <c r="G223" s="143"/>
      <c r="H223" s="143"/>
      <c r="I223" s="51"/>
      <c r="J223" s="51"/>
      <c r="K223" s="51"/>
      <c r="L223" s="51"/>
      <c r="M223" s="51"/>
      <c r="N223" s="51"/>
      <c r="O223" s="51"/>
    </row>
    <row r="224" spans="1:15" ht="26.25" thickBot="1">
      <c r="A224" s="389"/>
      <c r="B224" s="390"/>
      <c r="C224" s="390"/>
      <c r="D224" s="35" t="s">
        <v>151</v>
      </c>
      <c r="E224" s="84"/>
      <c r="F224" s="67">
        <v>1</v>
      </c>
      <c r="G224" s="143"/>
      <c r="H224" s="143"/>
      <c r="I224" s="51"/>
      <c r="J224" s="51"/>
      <c r="K224" s="51"/>
      <c r="L224" s="51"/>
      <c r="M224" s="51"/>
      <c r="N224" s="51"/>
      <c r="O224" s="51"/>
    </row>
    <row r="225" spans="1:15">
      <c r="A225" s="401" t="s">
        <v>102</v>
      </c>
      <c r="B225" s="402" t="s">
        <v>7</v>
      </c>
      <c r="C225" s="402" t="s">
        <v>64</v>
      </c>
      <c r="D225" s="66" t="s">
        <v>11</v>
      </c>
      <c r="E225" s="82"/>
      <c r="F225" s="53"/>
      <c r="G225" s="143"/>
      <c r="H225" s="143"/>
      <c r="I225" s="51"/>
      <c r="J225" s="51"/>
      <c r="K225" s="51"/>
      <c r="L225" s="51"/>
      <c r="M225" s="51"/>
      <c r="N225" s="51"/>
      <c r="O225" s="51"/>
    </row>
    <row r="226" spans="1:15" ht="51">
      <c r="A226" s="389"/>
      <c r="B226" s="390"/>
      <c r="C226" s="390"/>
      <c r="D226" s="71" t="s">
        <v>160</v>
      </c>
      <c r="E226" s="88"/>
      <c r="F226" s="2">
        <v>1294</v>
      </c>
      <c r="G226" s="143"/>
      <c r="H226" s="143"/>
      <c r="I226" s="51"/>
      <c r="J226" s="51"/>
      <c r="K226" s="51"/>
      <c r="L226" s="51"/>
      <c r="M226" s="51"/>
      <c r="N226" s="51"/>
      <c r="O226" s="51"/>
    </row>
    <row r="227" spans="1:15" ht="25.5">
      <c r="A227" s="389"/>
      <c r="B227" s="390"/>
      <c r="C227" s="390"/>
      <c r="D227" s="35" t="s">
        <v>21</v>
      </c>
      <c r="E227" s="84"/>
      <c r="F227" s="30">
        <v>20.564466769706335</v>
      </c>
      <c r="G227" s="143"/>
      <c r="H227" s="143"/>
      <c r="I227" s="51"/>
      <c r="J227" s="51"/>
      <c r="K227" s="51"/>
      <c r="L227" s="51"/>
      <c r="M227" s="51"/>
      <c r="N227" s="51"/>
      <c r="O227" s="51"/>
    </row>
    <row r="228" spans="1:15" ht="26.25" thickBot="1">
      <c r="A228" s="389"/>
      <c r="B228" s="390"/>
      <c r="C228" s="390"/>
      <c r="D228" s="35" t="s">
        <v>151</v>
      </c>
      <c r="E228" s="84"/>
      <c r="F228" s="67">
        <v>1</v>
      </c>
      <c r="G228" s="143"/>
      <c r="H228" s="143"/>
      <c r="I228" s="51"/>
      <c r="J228" s="51"/>
      <c r="K228" s="51"/>
      <c r="L228" s="51"/>
      <c r="M228" s="51"/>
      <c r="N228" s="51"/>
      <c r="O228" s="51"/>
    </row>
    <row r="229" spans="1:15">
      <c r="A229" s="401" t="s">
        <v>125</v>
      </c>
      <c r="B229" s="402" t="s">
        <v>7</v>
      </c>
      <c r="C229" s="402" t="s">
        <v>64</v>
      </c>
      <c r="D229" s="66" t="s">
        <v>11</v>
      </c>
      <c r="E229" s="82"/>
      <c r="F229" s="53"/>
      <c r="G229" s="143"/>
      <c r="H229" s="143"/>
      <c r="I229" s="51"/>
      <c r="J229" s="51"/>
      <c r="K229" s="51"/>
      <c r="L229" s="51"/>
      <c r="M229" s="51"/>
      <c r="N229" s="51"/>
      <c r="O229" s="51"/>
    </row>
    <row r="230" spans="1:15" ht="38.25">
      <c r="A230" s="389"/>
      <c r="B230" s="390"/>
      <c r="C230" s="390"/>
      <c r="D230" s="35" t="s">
        <v>126</v>
      </c>
      <c r="E230" s="84"/>
      <c r="F230" s="2">
        <v>1671</v>
      </c>
      <c r="G230" s="143"/>
      <c r="H230" s="143"/>
      <c r="I230" s="51"/>
      <c r="J230" s="51"/>
      <c r="K230" s="51"/>
      <c r="L230" s="51"/>
      <c r="M230" s="51"/>
      <c r="N230" s="51"/>
      <c r="O230" s="51"/>
    </row>
    <row r="231" spans="1:15" ht="25.5">
      <c r="A231" s="389"/>
      <c r="B231" s="390"/>
      <c r="C231" s="390"/>
      <c r="D231" s="35" t="s">
        <v>13</v>
      </c>
      <c r="E231" s="84"/>
      <c r="F231" s="30">
        <v>26.115703171753438</v>
      </c>
      <c r="G231" s="143"/>
      <c r="H231" s="143"/>
      <c r="I231" s="51"/>
      <c r="J231" s="51"/>
      <c r="K231" s="51"/>
      <c r="L231" s="51"/>
      <c r="M231" s="51"/>
      <c r="N231" s="51"/>
      <c r="O231" s="51"/>
    </row>
    <row r="232" spans="1:15" ht="26.25" thickBot="1">
      <c r="A232" s="389"/>
      <c r="B232" s="390"/>
      <c r="C232" s="390"/>
      <c r="D232" s="35" t="s">
        <v>151</v>
      </c>
      <c r="E232" s="84"/>
      <c r="F232" s="67">
        <v>1</v>
      </c>
      <c r="G232" s="143"/>
      <c r="H232" s="143"/>
      <c r="I232" s="51"/>
      <c r="J232" s="51"/>
      <c r="K232" s="51"/>
      <c r="L232" s="51"/>
      <c r="M232" s="51"/>
      <c r="N232" s="51"/>
      <c r="O232" s="51"/>
    </row>
    <row r="233" spans="1:15">
      <c r="A233" s="401" t="s">
        <v>103</v>
      </c>
      <c r="B233" s="402" t="s">
        <v>7</v>
      </c>
      <c r="C233" s="402" t="s">
        <v>64</v>
      </c>
      <c r="D233" s="66" t="s">
        <v>11</v>
      </c>
      <c r="E233" s="82"/>
      <c r="F233" s="53"/>
      <c r="G233" s="143"/>
      <c r="H233" s="143"/>
      <c r="I233" s="51"/>
      <c r="J233" s="51"/>
      <c r="K233" s="51"/>
      <c r="L233" s="51"/>
      <c r="M233" s="51"/>
      <c r="N233" s="51"/>
      <c r="O233" s="51"/>
    </row>
    <row r="234" spans="1:15" ht="51">
      <c r="A234" s="389"/>
      <c r="B234" s="390"/>
      <c r="C234" s="390"/>
      <c r="D234" s="71" t="s">
        <v>155</v>
      </c>
      <c r="E234" s="88"/>
      <c r="F234" s="2">
        <v>500</v>
      </c>
      <c r="G234" s="143"/>
      <c r="H234" s="143"/>
      <c r="I234" s="51"/>
      <c r="J234" s="51"/>
      <c r="K234" s="51"/>
      <c r="L234" s="51"/>
      <c r="M234" s="51"/>
      <c r="N234" s="51"/>
      <c r="O234" s="51"/>
    </row>
    <row r="235" spans="1:15" ht="25.5">
      <c r="A235" s="389"/>
      <c r="B235" s="390"/>
      <c r="C235" s="390"/>
      <c r="D235" s="35" t="s">
        <v>21</v>
      </c>
      <c r="E235" s="84"/>
      <c r="F235" s="30">
        <v>34.289839999999998</v>
      </c>
      <c r="G235" s="143"/>
      <c r="H235" s="143"/>
      <c r="I235" s="51"/>
      <c r="J235" s="51"/>
      <c r="K235" s="51"/>
      <c r="L235" s="51"/>
      <c r="M235" s="51"/>
      <c r="N235" s="51"/>
      <c r="O235" s="51"/>
    </row>
    <row r="236" spans="1:15" ht="26.25" thickBot="1">
      <c r="A236" s="389"/>
      <c r="B236" s="390"/>
      <c r="C236" s="390"/>
      <c r="D236" s="35" t="s">
        <v>151</v>
      </c>
      <c r="E236" s="84"/>
      <c r="F236" s="67">
        <v>1</v>
      </c>
      <c r="G236" s="143"/>
      <c r="H236" s="143"/>
      <c r="I236" s="51"/>
      <c r="J236" s="51"/>
      <c r="K236" s="51"/>
      <c r="L236" s="51"/>
      <c r="M236" s="51"/>
      <c r="N236" s="51"/>
      <c r="O236" s="51"/>
    </row>
    <row r="237" spans="1:15" ht="19.5" customHeight="1">
      <c r="A237" s="401" t="s">
        <v>44</v>
      </c>
      <c r="B237" s="402" t="s">
        <v>7</v>
      </c>
      <c r="C237" s="403" t="s">
        <v>64</v>
      </c>
      <c r="D237" s="82" t="s">
        <v>11</v>
      </c>
      <c r="E237" s="82"/>
      <c r="F237" s="53"/>
      <c r="G237" s="143"/>
      <c r="H237" s="143"/>
      <c r="I237" s="51"/>
      <c r="J237" s="51"/>
      <c r="K237" s="51"/>
      <c r="L237" s="51"/>
      <c r="M237" s="51"/>
      <c r="N237" s="51"/>
      <c r="O237" s="51"/>
    </row>
    <row r="238" spans="1:15" ht="39" customHeight="1">
      <c r="A238" s="389"/>
      <c r="B238" s="390"/>
      <c r="C238" s="404"/>
      <c r="D238" s="84" t="s">
        <v>53</v>
      </c>
      <c r="E238" s="84"/>
      <c r="F238" s="2">
        <v>811</v>
      </c>
      <c r="G238" s="143"/>
      <c r="H238" s="143"/>
      <c r="I238" s="51"/>
      <c r="J238" s="51"/>
      <c r="K238" s="51"/>
      <c r="L238" s="51"/>
      <c r="M238" s="51"/>
      <c r="N238" s="51"/>
      <c r="O238" s="51"/>
    </row>
    <row r="239" spans="1:15">
      <c r="A239" s="389"/>
      <c r="B239" s="390"/>
      <c r="C239" s="404"/>
      <c r="D239" s="84" t="s">
        <v>15</v>
      </c>
      <c r="E239" s="84"/>
      <c r="F239" s="2">
        <v>286</v>
      </c>
      <c r="G239" s="143"/>
      <c r="H239" s="143"/>
      <c r="I239" s="51"/>
      <c r="J239" s="51"/>
      <c r="K239" s="51"/>
      <c r="L239" s="51"/>
      <c r="M239" s="51"/>
      <c r="N239" s="51"/>
      <c r="O239" s="51"/>
    </row>
    <row r="240" spans="1:15">
      <c r="A240" s="389"/>
      <c r="B240" s="390"/>
      <c r="C240" s="404"/>
      <c r="D240" s="84" t="s">
        <v>16</v>
      </c>
      <c r="E240" s="84"/>
      <c r="F240" s="2">
        <v>525</v>
      </c>
      <c r="G240" s="143"/>
      <c r="H240" s="143"/>
      <c r="I240" s="51"/>
      <c r="J240" s="51"/>
      <c r="K240" s="51"/>
      <c r="L240" s="51"/>
      <c r="M240" s="51"/>
      <c r="N240" s="51"/>
      <c r="O240" s="51"/>
    </row>
    <row r="241" spans="1:15" ht="26.25" customHeight="1">
      <c r="A241" s="389"/>
      <c r="B241" s="390"/>
      <c r="C241" s="404"/>
      <c r="D241" s="84" t="s">
        <v>21</v>
      </c>
      <c r="E241" s="84"/>
      <c r="F241" s="30">
        <v>8.2291738594327981</v>
      </c>
      <c r="G241" s="143"/>
      <c r="H241" s="143"/>
      <c r="I241" s="51"/>
      <c r="J241" s="51"/>
      <c r="K241" s="51"/>
      <c r="L241" s="51"/>
      <c r="M241" s="51"/>
      <c r="N241" s="51"/>
      <c r="O241" s="51"/>
    </row>
    <row r="242" spans="1:15" ht="27" customHeight="1" thickBot="1">
      <c r="A242" s="389"/>
      <c r="B242" s="390"/>
      <c r="C242" s="404"/>
      <c r="D242" s="84" t="s">
        <v>151</v>
      </c>
      <c r="E242" s="84"/>
      <c r="F242" s="67">
        <v>1</v>
      </c>
      <c r="G242" s="143"/>
      <c r="H242" s="143"/>
      <c r="I242" s="51"/>
      <c r="J242" s="51"/>
      <c r="K242" s="51"/>
      <c r="L242" s="51"/>
      <c r="M242" s="51"/>
      <c r="N242" s="51"/>
      <c r="O242" s="51"/>
    </row>
    <row r="243" spans="1:15" ht="19.5" customHeight="1">
      <c r="A243" s="401" t="s">
        <v>57</v>
      </c>
      <c r="B243" s="402" t="s">
        <v>7</v>
      </c>
      <c r="C243" s="403" t="s">
        <v>64</v>
      </c>
      <c r="D243" s="82" t="s">
        <v>11</v>
      </c>
      <c r="E243" s="82"/>
      <c r="F243" s="53"/>
      <c r="G243" s="143"/>
      <c r="H243" s="143"/>
      <c r="I243" s="51"/>
      <c r="J243" s="51"/>
      <c r="K243" s="51"/>
      <c r="L243" s="51"/>
      <c r="M243" s="51"/>
      <c r="N243" s="51"/>
      <c r="O243" s="51"/>
    </row>
    <row r="244" spans="1:15" ht="39" customHeight="1">
      <c r="A244" s="389"/>
      <c r="B244" s="390"/>
      <c r="C244" s="404"/>
      <c r="D244" s="84" t="s">
        <v>104</v>
      </c>
      <c r="E244" s="84"/>
      <c r="F244" s="2">
        <v>9</v>
      </c>
      <c r="G244" s="143"/>
      <c r="H244" s="143"/>
      <c r="I244" s="51"/>
      <c r="J244" s="51"/>
      <c r="K244" s="51"/>
      <c r="L244" s="51"/>
      <c r="M244" s="51"/>
      <c r="N244" s="51"/>
      <c r="O244" s="51"/>
    </row>
    <row r="245" spans="1:15">
      <c r="A245" s="389"/>
      <c r="B245" s="390"/>
      <c r="C245" s="404"/>
      <c r="D245" s="84" t="s">
        <v>15</v>
      </c>
      <c r="E245" s="84"/>
      <c r="F245" s="2">
        <v>4</v>
      </c>
      <c r="G245" s="143"/>
      <c r="H245" s="143"/>
      <c r="I245" s="51"/>
      <c r="J245" s="51"/>
      <c r="K245" s="51"/>
      <c r="L245" s="51"/>
      <c r="M245" s="51"/>
      <c r="N245" s="51"/>
      <c r="O245" s="51"/>
    </row>
    <row r="246" spans="1:15">
      <c r="A246" s="389"/>
      <c r="B246" s="390"/>
      <c r="C246" s="404"/>
      <c r="D246" s="84" t="s">
        <v>16</v>
      </c>
      <c r="E246" s="84"/>
      <c r="F246" s="2">
        <v>5</v>
      </c>
      <c r="G246" s="143"/>
      <c r="H246" s="143"/>
      <c r="I246" s="51"/>
      <c r="J246" s="51"/>
      <c r="K246" s="51"/>
      <c r="L246" s="51"/>
      <c r="M246" s="51"/>
      <c r="N246" s="51"/>
      <c r="O246" s="51"/>
    </row>
    <row r="247" spans="1:15" ht="26.25" customHeight="1">
      <c r="A247" s="389"/>
      <c r="B247" s="390"/>
      <c r="C247" s="404"/>
      <c r="D247" s="84" t="s">
        <v>21</v>
      </c>
      <c r="E247" s="84"/>
      <c r="F247" s="30">
        <v>986.37444444444452</v>
      </c>
      <c r="G247" s="143"/>
      <c r="H247" s="143"/>
      <c r="I247" s="51"/>
      <c r="J247" s="51"/>
      <c r="K247" s="51"/>
      <c r="L247" s="51"/>
      <c r="M247" s="51"/>
      <c r="N247" s="51"/>
      <c r="O247" s="51"/>
    </row>
    <row r="248" spans="1:15" ht="27" customHeight="1" thickBot="1">
      <c r="A248" s="389"/>
      <c r="B248" s="390"/>
      <c r="C248" s="404"/>
      <c r="D248" s="84" t="s">
        <v>151</v>
      </c>
      <c r="E248" s="84"/>
      <c r="F248" s="67">
        <v>1</v>
      </c>
      <c r="G248" s="143"/>
      <c r="H248" s="143"/>
      <c r="I248" s="51"/>
      <c r="J248" s="51"/>
      <c r="K248" s="51"/>
      <c r="L248" s="51"/>
      <c r="M248" s="51"/>
      <c r="N248" s="51"/>
      <c r="O248" s="51"/>
    </row>
    <row r="249" spans="1:15" ht="19.5" customHeight="1">
      <c r="A249" s="401" t="s">
        <v>105</v>
      </c>
      <c r="B249" s="402" t="s">
        <v>7</v>
      </c>
      <c r="C249" s="403" t="s">
        <v>64</v>
      </c>
      <c r="D249" s="82" t="s">
        <v>11</v>
      </c>
      <c r="E249" s="82"/>
      <c r="F249" s="53"/>
      <c r="G249" s="143"/>
      <c r="H249" s="143"/>
      <c r="I249" s="51"/>
      <c r="J249" s="51"/>
      <c r="K249" s="51"/>
      <c r="L249" s="51"/>
      <c r="M249" s="51"/>
      <c r="N249" s="51"/>
      <c r="O249" s="51"/>
    </row>
    <row r="250" spans="1:15" ht="39" customHeight="1">
      <c r="A250" s="389"/>
      <c r="B250" s="390"/>
      <c r="C250" s="404"/>
      <c r="D250" s="84" t="s">
        <v>106</v>
      </c>
      <c r="E250" s="84"/>
      <c r="F250" s="2">
        <v>27</v>
      </c>
      <c r="G250" s="143"/>
      <c r="H250" s="143"/>
      <c r="I250" s="51"/>
      <c r="J250" s="51"/>
      <c r="K250" s="51"/>
      <c r="L250" s="51"/>
      <c r="M250" s="51"/>
      <c r="N250" s="51"/>
      <c r="O250" s="51"/>
    </row>
    <row r="251" spans="1:15">
      <c r="A251" s="389"/>
      <c r="B251" s="390"/>
      <c r="C251" s="404"/>
      <c r="D251" s="84" t="s">
        <v>15</v>
      </c>
      <c r="E251" s="84"/>
      <c r="F251" s="2">
        <v>14</v>
      </c>
      <c r="G251" s="143"/>
      <c r="H251" s="143"/>
      <c r="I251" s="51"/>
      <c r="J251" s="51"/>
      <c r="K251" s="51"/>
      <c r="L251" s="51"/>
      <c r="M251" s="51"/>
      <c r="N251" s="51"/>
      <c r="O251" s="51"/>
    </row>
    <row r="252" spans="1:15">
      <c r="A252" s="389"/>
      <c r="B252" s="390"/>
      <c r="C252" s="404"/>
      <c r="D252" s="84" t="s">
        <v>16</v>
      </c>
      <c r="E252" s="84"/>
      <c r="F252" s="2">
        <v>13</v>
      </c>
      <c r="G252" s="143"/>
      <c r="H252" s="143"/>
      <c r="I252" s="51"/>
      <c r="J252" s="51"/>
      <c r="K252" s="51"/>
      <c r="L252" s="51"/>
      <c r="M252" s="51"/>
      <c r="N252" s="51"/>
      <c r="O252" s="51"/>
    </row>
    <row r="253" spans="1:15" ht="26.25" customHeight="1">
      <c r="A253" s="389"/>
      <c r="B253" s="390"/>
      <c r="C253" s="404"/>
      <c r="D253" s="84" t="s">
        <v>21</v>
      </c>
      <c r="E253" s="84"/>
      <c r="F253" s="30">
        <v>327.00111111111113</v>
      </c>
      <c r="G253" s="143"/>
      <c r="H253" s="143"/>
      <c r="I253" s="51"/>
      <c r="J253" s="51"/>
      <c r="K253" s="51"/>
      <c r="L253" s="51"/>
      <c r="M253" s="51"/>
      <c r="N253" s="51"/>
      <c r="O253" s="51"/>
    </row>
    <row r="254" spans="1:15" ht="27" customHeight="1" thickBot="1">
      <c r="A254" s="389"/>
      <c r="B254" s="390"/>
      <c r="C254" s="404"/>
      <c r="D254" s="84" t="s">
        <v>151</v>
      </c>
      <c r="E254" s="84"/>
      <c r="F254" s="67">
        <v>1</v>
      </c>
      <c r="G254" s="143"/>
      <c r="H254" s="143"/>
      <c r="I254" s="51"/>
      <c r="J254" s="51"/>
      <c r="K254" s="51"/>
      <c r="L254" s="51"/>
      <c r="M254" s="51"/>
      <c r="N254" s="51"/>
      <c r="O254" s="51"/>
    </row>
    <row r="255" spans="1:15">
      <c r="A255" s="401" t="s">
        <v>107</v>
      </c>
      <c r="B255" s="402" t="s">
        <v>7</v>
      </c>
      <c r="C255" s="402" t="s">
        <v>64</v>
      </c>
      <c r="D255" s="66" t="s">
        <v>11</v>
      </c>
      <c r="E255" s="82"/>
      <c r="F255" s="53"/>
      <c r="G255" s="143"/>
      <c r="H255" s="143"/>
      <c r="I255" s="51"/>
      <c r="J255" s="51"/>
      <c r="K255" s="51"/>
      <c r="L255" s="51"/>
      <c r="M255" s="51"/>
      <c r="N255" s="51"/>
      <c r="O255" s="51"/>
    </row>
    <row r="256" spans="1:15" ht="51">
      <c r="A256" s="389"/>
      <c r="B256" s="390"/>
      <c r="C256" s="390"/>
      <c r="D256" s="35" t="s">
        <v>161</v>
      </c>
      <c r="E256" s="84"/>
      <c r="F256" s="2">
        <v>1576</v>
      </c>
      <c r="G256" s="143"/>
      <c r="H256" s="143"/>
      <c r="I256" s="51"/>
      <c r="J256" s="51"/>
      <c r="K256" s="51"/>
      <c r="L256" s="51"/>
      <c r="M256" s="51"/>
      <c r="N256" s="51"/>
      <c r="O256" s="51"/>
    </row>
    <row r="257" spans="1:15" ht="25.5">
      <c r="A257" s="389"/>
      <c r="B257" s="390"/>
      <c r="C257" s="390"/>
      <c r="D257" s="35" t="s">
        <v>21</v>
      </c>
      <c r="E257" s="84"/>
      <c r="F257" s="30">
        <v>19.382931472081218</v>
      </c>
      <c r="G257" s="143"/>
      <c r="H257" s="143"/>
      <c r="I257" s="51"/>
      <c r="J257" s="51"/>
      <c r="K257" s="51"/>
      <c r="L257" s="51"/>
      <c r="M257" s="51"/>
      <c r="N257" s="51"/>
      <c r="O257" s="51"/>
    </row>
    <row r="258" spans="1:15" ht="26.25" thickBot="1">
      <c r="A258" s="389"/>
      <c r="B258" s="390"/>
      <c r="C258" s="390"/>
      <c r="D258" s="35" t="s">
        <v>151</v>
      </c>
      <c r="E258" s="84"/>
      <c r="F258" s="67">
        <v>1</v>
      </c>
      <c r="G258" s="143"/>
      <c r="H258" s="143"/>
      <c r="I258" s="51"/>
      <c r="J258" s="51"/>
      <c r="K258" s="51"/>
      <c r="L258" s="51"/>
      <c r="M258" s="51"/>
      <c r="N258" s="51"/>
      <c r="O258" s="51"/>
    </row>
    <row r="259" spans="1:15">
      <c r="A259" s="401" t="s">
        <v>156</v>
      </c>
      <c r="B259" s="402" t="s">
        <v>7</v>
      </c>
      <c r="C259" s="402" t="s">
        <v>64</v>
      </c>
      <c r="D259" s="66" t="s">
        <v>11</v>
      </c>
      <c r="E259" s="82"/>
      <c r="F259" s="53"/>
      <c r="G259" s="143"/>
      <c r="H259" s="143"/>
      <c r="I259" s="51"/>
      <c r="J259" s="51"/>
      <c r="K259" s="51"/>
      <c r="L259" s="51"/>
      <c r="M259" s="51"/>
      <c r="N259" s="51"/>
      <c r="O259" s="51"/>
    </row>
    <row r="260" spans="1:15" ht="38.25">
      <c r="A260" s="389"/>
      <c r="B260" s="390"/>
      <c r="C260" s="390"/>
      <c r="D260" s="35" t="s">
        <v>158</v>
      </c>
      <c r="E260" s="84"/>
      <c r="F260" s="2">
        <v>2100</v>
      </c>
      <c r="G260" s="143"/>
      <c r="H260" s="143"/>
      <c r="I260" s="51"/>
      <c r="J260" s="51"/>
      <c r="K260" s="51"/>
      <c r="L260" s="51"/>
      <c r="M260" s="51"/>
      <c r="N260" s="51"/>
      <c r="O260" s="51"/>
    </row>
    <row r="261" spans="1:15" ht="25.5">
      <c r="A261" s="389"/>
      <c r="B261" s="390"/>
      <c r="C261" s="390"/>
      <c r="D261" s="35" t="s">
        <v>22</v>
      </c>
      <c r="E261" s="84"/>
      <c r="F261" s="30">
        <v>55.178857142857147</v>
      </c>
      <c r="G261" s="143"/>
      <c r="H261" s="143"/>
      <c r="I261" s="51"/>
      <c r="J261" s="51"/>
      <c r="K261" s="51"/>
      <c r="L261" s="51"/>
      <c r="M261" s="51"/>
      <c r="N261" s="51"/>
      <c r="O261" s="51"/>
    </row>
    <row r="262" spans="1:15" ht="26.25" thickBot="1">
      <c r="A262" s="389"/>
      <c r="B262" s="390"/>
      <c r="C262" s="390"/>
      <c r="D262" s="35" t="s">
        <v>192</v>
      </c>
      <c r="E262" s="84"/>
      <c r="F262" s="67">
        <v>1</v>
      </c>
      <c r="G262" s="143"/>
      <c r="H262" s="143"/>
      <c r="I262" s="51"/>
      <c r="J262" s="51"/>
      <c r="K262" s="51"/>
      <c r="L262" s="51"/>
      <c r="M262" s="51"/>
      <c r="N262" s="51"/>
      <c r="O262" s="51"/>
    </row>
    <row r="263" spans="1:15">
      <c r="A263" s="401" t="s">
        <v>108</v>
      </c>
      <c r="B263" s="402" t="s">
        <v>7</v>
      </c>
      <c r="C263" s="402" t="s">
        <v>64</v>
      </c>
      <c r="D263" s="66" t="s">
        <v>11</v>
      </c>
      <c r="E263" s="82"/>
      <c r="F263" s="53"/>
      <c r="G263" s="143"/>
      <c r="H263" s="143"/>
      <c r="I263" s="51"/>
      <c r="J263" s="51"/>
      <c r="K263" s="51"/>
      <c r="L263" s="51"/>
      <c r="M263" s="51"/>
      <c r="N263" s="51"/>
      <c r="O263" s="51"/>
    </row>
    <row r="264" spans="1:15" ht="38.25">
      <c r="A264" s="389"/>
      <c r="B264" s="390"/>
      <c r="C264" s="390"/>
      <c r="D264" s="35" t="s">
        <v>109</v>
      </c>
      <c r="E264" s="84"/>
      <c r="F264" s="2">
        <v>4800</v>
      </c>
      <c r="G264" s="143"/>
      <c r="H264" s="143"/>
      <c r="I264" s="51"/>
      <c r="J264" s="51"/>
      <c r="K264" s="51"/>
      <c r="L264" s="51"/>
      <c r="M264" s="51"/>
      <c r="N264" s="51"/>
      <c r="O264" s="51"/>
    </row>
    <row r="265" spans="1:15" ht="25.5">
      <c r="A265" s="389"/>
      <c r="B265" s="390"/>
      <c r="C265" s="390"/>
      <c r="D265" s="35" t="s">
        <v>21</v>
      </c>
      <c r="E265" s="84"/>
      <c r="F265" s="30">
        <v>56.392654166666667</v>
      </c>
      <c r="G265" s="143"/>
      <c r="H265" s="143"/>
      <c r="I265" s="51"/>
      <c r="J265" s="51"/>
      <c r="K265" s="51"/>
      <c r="L265" s="51"/>
      <c r="M265" s="51"/>
      <c r="N265" s="51"/>
      <c r="O265" s="51"/>
    </row>
    <row r="266" spans="1:15" ht="26.25" thickBot="1">
      <c r="A266" s="389"/>
      <c r="B266" s="390"/>
      <c r="C266" s="390"/>
      <c r="D266" s="35" t="s">
        <v>151</v>
      </c>
      <c r="E266" s="84"/>
      <c r="F266" s="67">
        <v>1</v>
      </c>
      <c r="G266" s="143"/>
      <c r="H266" s="143"/>
      <c r="I266" s="51"/>
      <c r="J266" s="51"/>
      <c r="K266" s="51"/>
      <c r="L266" s="51"/>
      <c r="M266" s="51"/>
      <c r="N266" s="51"/>
      <c r="O266" s="51"/>
    </row>
    <row r="267" spans="1:15">
      <c r="A267" s="401" t="s">
        <v>110</v>
      </c>
      <c r="B267" s="402" t="s">
        <v>7</v>
      </c>
      <c r="C267" s="402" t="s">
        <v>64</v>
      </c>
      <c r="D267" s="66" t="s">
        <v>11</v>
      </c>
      <c r="E267" s="82"/>
      <c r="F267" s="53"/>
      <c r="G267" s="143"/>
      <c r="H267" s="143"/>
      <c r="I267" s="51"/>
      <c r="J267" s="51"/>
      <c r="K267" s="51"/>
      <c r="L267" s="51"/>
      <c r="M267" s="51"/>
      <c r="N267" s="51"/>
      <c r="O267" s="51"/>
    </row>
    <row r="268" spans="1:15" ht="38.25">
      <c r="A268" s="389"/>
      <c r="B268" s="390"/>
      <c r="C268" s="390"/>
      <c r="D268" s="35" t="s">
        <v>127</v>
      </c>
      <c r="E268" s="84"/>
      <c r="F268" s="2">
        <v>295</v>
      </c>
      <c r="G268" s="143"/>
      <c r="H268" s="143"/>
      <c r="I268" s="51"/>
      <c r="J268" s="51"/>
      <c r="K268" s="51"/>
      <c r="L268" s="51"/>
      <c r="M268" s="51"/>
      <c r="N268" s="51"/>
      <c r="O268" s="51"/>
    </row>
    <row r="269" spans="1:15" ht="25.5">
      <c r="A269" s="389"/>
      <c r="B269" s="390"/>
      <c r="C269" s="390"/>
      <c r="D269" s="35" t="s">
        <v>21</v>
      </c>
      <c r="E269" s="84"/>
      <c r="F269" s="30">
        <v>133.54305084745761</v>
      </c>
      <c r="G269" s="143"/>
      <c r="H269" s="143"/>
      <c r="I269" s="51"/>
      <c r="J269" s="51"/>
      <c r="K269" s="51"/>
      <c r="L269" s="51"/>
      <c r="M269" s="51"/>
      <c r="N269" s="51"/>
      <c r="O269" s="51"/>
    </row>
    <row r="270" spans="1:15" ht="26.25" thickBot="1">
      <c r="A270" s="389"/>
      <c r="B270" s="390"/>
      <c r="C270" s="390"/>
      <c r="D270" s="35" t="s">
        <v>151</v>
      </c>
      <c r="E270" s="84"/>
      <c r="F270" s="67">
        <v>1</v>
      </c>
      <c r="G270" s="143"/>
      <c r="H270" s="143"/>
      <c r="I270" s="51"/>
      <c r="J270" s="51"/>
      <c r="K270" s="51"/>
      <c r="L270" s="51"/>
      <c r="M270" s="51"/>
      <c r="N270" s="51"/>
      <c r="O270" s="51"/>
    </row>
    <row r="271" spans="1:15">
      <c r="A271" s="401" t="s">
        <v>111</v>
      </c>
      <c r="B271" s="402" t="s">
        <v>7</v>
      </c>
      <c r="C271" s="402" t="s">
        <v>64</v>
      </c>
      <c r="D271" s="66" t="s">
        <v>11</v>
      </c>
      <c r="E271" s="82"/>
      <c r="F271" s="53"/>
      <c r="G271" s="143"/>
      <c r="H271" s="143"/>
      <c r="I271" s="51"/>
      <c r="J271" s="51"/>
      <c r="K271" s="51"/>
      <c r="L271" s="51"/>
      <c r="M271" s="51"/>
      <c r="N271" s="51"/>
      <c r="O271" s="51"/>
    </row>
    <row r="272" spans="1:15" ht="51">
      <c r="A272" s="389"/>
      <c r="B272" s="390"/>
      <c r="C272" s="390"/>
      <c r="D272" s="35" t="s">
        <v>182</v>
      </c>
      <c r="E272" s="84"/>
      <c r="F272" s="2">
        <v>1980</v>
      </c>
      <c r="G272" s="143"/>
      <c r="H272" s="143"/>
      <c r="I272" s="51"/>
      <c r="J272" s="51"/>
      <c r="K272" s="51"/>
      <c r="L272" s="51"/>
      <c r="M272" s="51"/>
      <c r="N272" s="51"/>
      <c r="O272" s="51"/>
    </row>
    <row r="273" spans="1:15" ht="25.5">
      <c r="A273" s="389"/>
      <c r="B273" s="390"/>
      <c r="C273" s="390"/>
      <c r="D273" s="35" t="s">
        <v>21</v>
      </c>
      <c r="E273" s="84"/>
      <c r="F273" s="30">
        <v>112.04506565656567</v>
      </c>
      <c r="G273" s="143"/>
      <c r="H273" s="143"/>
      <c r="I273" s="51"/>
      <c r="J273" s="51"/>
      <c r="K273" s="51"/>
      <c r="L273" s="51"/>
      <c r="M273" s="51"/>
      <c r="N273" s="51"/>
      <c r="O273" s="51"/>
    </row>
    <row r="274" spans="1:15" ht="26.25" thickBot="1">
      <c r="A274" s="389"/>
      <c r="B274" s="390"/>
      <c r="C274" s="390"/>
      <c r="D274" s="35" t="s">
        <v>151</v>
      </c>
      <c r="E274" s="84"/>
      <c r="F274" s="67">
        <v>1</v>
      </c>
      <c r="G274" s="143"/>
      <c r="H274" s="143"/>
      <c r="I274" s="51"/>
      <c r="J274" s="51"/>
      <c r="K274" s="51"/>
      <c r="L274" s="51"/>
      <c r="M274" s="51"/>
      <c r="N274" s="51"/>
      <c r="O274" s="51"/>
    </row>
    <row r="275" spans="1:15">
      <c r="A275" s="401" t="s">
        <v>112</v>
      </c>
      <c r="B275" s="402" t="s">
        <v>7</v>
      </c>
      <c r="C275" s="402" t="s">
        <v>64</v>
      </c>
      <c r="D275" s="66" t="s">
        <v>11</v>
      </c>
      <c r="E275" s="82"/>
      <c r="F275" s="53"/>
      <c r="G275" s="143"/>
      <c r="H275" s="143"/>
      <c r="I275" s="51"/>
      <c r="J275" s="51"/>
      <c r="K275" s="51"/>
      <c r="L275" s="51"/>
      <c r="M275" s="51"/>
      <c r="N275" s="51"/>
      <c r="O275" s="51"/>
    </row>
    <row r="276" spans="1:15" ht="38.25">
      <c r="A276" s="389"/>
      <c r="B276" s="390"/>
      <c r="C276" s="390"/>
      <c r="D276" s="35" t="s">
        <v>113</v>
      </c>
      <c r="E276" s="84"/>
      <c r="F276" s="2">
        <v>4306</v>
      </c>
      <c r="G276" s="143"/>
      <c r="H276" s="143"/>
      <c r="I276" s="51"/>
      <c r="J276" s="51"/>
      <c r="K276" s="51"/>
      <c r="L276" s="51"/>
      <c r="M276" s="51"/>
      <c r="N276" s="51"/>
      <c r="O276" s="51"/>
    </row>
    <row r="277" spans="1:15" ht="25.5">
      <c r="A277" s="389"/>
      <c r="B277" s="390"/>
      <c r="C277" s="390"/>
      <c r="D277" s="35" t="s">
        <v>21</v>
      </c>
      <c r="E277" s="84"/>
      <c r="F277" s="30">
        <v>2.3892057594054807</v>
      </c>
      <c r="G277" s="143"/>
      <c r="H277" s="143"/>
      <c r="I277" s="51"/>
      <c r="J277" s="51"/>
      <c r="K277" s="51"/>
      <c r="L277" s="51"/>
      <c r="M277" s="51"/>
      <c r="N277" s="51"/>
      <c r="O277" s="51"/>
    </row>
    <row r="278" spans="1:15" ht="26.25" thickBot="1">
      <c r="A278" s="389"/>
      <c r="B278" s="390"/>
      <c r="C278" s="390"/>
      <c r="D278" s="35" t="s">
        <v>151</v>
      </c>
      <c r="E278" s="84"/>
      <c r="F278" s="67">
        <v>1</v>
      </c>
      <c r="G278" s="143"/>
      <c r="H278" s="143"/>
      <c r="I278" s="51"/>
      <c r="J278" s="51"/>
      <c r="K278" s="51"/>
      <c r="L278" s="51"/>
      <c r="M278" s="51"/>
      <c r="N278" s="51"/>
      <c r="O278" s="51"/>
    </row>
    <row r="279" spans="1:15">
      <c r="A279" s="401" t="s">
        <v>45</v>
      </c>
      <c r="B279" s="402" t="s">
        <v>7</v>
      </c>
      <c r="C279" s="402" t="s">
        <v>64</v>
      </c>
      <c r="D279" s="66" t="s">
        <v>11</v>
      </c>
      <c r="E279" s="82"/>
      <c r="F279" s="53"/>
      <c r="G279" s="143"/>
      <c r="H279" s="143"/>
      <c r="I279" s="51"/>
      <c r="J279" s="51"/>
      <c r="K279" s="51"/>
      <c r="L279" s="51"/>
      <c r="M279" s="51"/>
      <c r="N279" s="51"/>
      <c r="O279" s="51"/>
    </row>
    <row r="280" spans="1:15" ht="25.5" customHeight="1">
      <c r="A280" s="389"/>
      <c r="B280" s="390"/>
      <c r="C280" s="390"/>
      <c r="D280" s="35" t="s">
        <v>12</v>
      </c>
      <c r="E280" s="84"/>
      <c r="F280" s="2">
        <v>977</v>
      </c>
      <c r="G280" s="143"/>
      <c r="H280" s="143"/>
      <c r="I280" s="51"/>
      <c r="J280" s="51"/>
      <c r="K280" s="51"/>
      <c r="L280" s="51"/>
      <c r="M280" s="51"/>
      <c r="N280" s="51"/>
      <c r="O280" s="51"/>
    </row>
    <row r="281" spans="1:15" ht="25.5">
      <c r="A281" s="389"/>
      <c r="B281" s="390"/>
      <c r="C281" s="390"/>
      <c r="D281" s="35" t="s">
        <v>21</v>
      </c>
      <c r="E281" s="84"/>
      <c r="F281" s="30">
        <v>57.787062436028656</v>
      </c>
      <c r="G281" s="143"/>
      <c r="H281" s="143"/>
      <c r="I281" s="51"/>
      <c r="J281" s="51"/>
      <c r="K281" s="51"/>
      <c r="L281" s="51"/>
      <c r="M281" s="51"/>
      <c r="N281" s="51"/>
      <c r="O281" s="51"/>
    </row>
    <row r="282" spans="1:15" ht="26.25" thickBot="1">
      <c r="A282" s="389"/>
      <c r="B282" s="390"/>
      <c r="C282" s="390"/>
      <c r="D282" s="35" t="s">
        <v>151</v>
      </c>
      <c r="E282" s="84"/>
      <c r="F282" s="67">
        <v>1</v>
      </c>
      <c r="G282" s="143"/>
      <c r="H282" s="143"/>
      <c r="I282" s="51"/>
      <c r="J282" s="51"/>
      <c r="K282" s="51"/>
      <c r="L282" s="51"/>
      <c r="M282" s="51"/>
      <c r="N282" s="51"/>
      <c r="O282" s="51"/>
    </row>
    <row r="283" spans="1:15">
      <c r="A283" s="401" t="s">
        <v>159</v>
      </c>
      <c r="B283" s="402" t="s">
        <v>7</v>
      </c>
      <c r="C283" s="402" t="s">
        <v>64</v>
      </c>
      <c r="D283" s="73" t="s">
        <v>68</v>
      </c>
      <c r="E283" s="99"/>
      <c r="F283" s="53"/>
      <c r="G283" s="143"/>
      <c r="H283" s="143"/>
      <c r="I283" s="51"/>
      <c r="J283" s="51"/>
      <c r="K283" s="51"/>
      <c r="L283" s="51"/>
      <c r="M283" s="51"/>
      <c r="N283" s="51"/>
      <c r="O283" s="51"/>
    </row>
    <row r="284" spans="1:15" ht="46.5" customHeight="1">
      <c r="A284" s="389"/>
      <c r="B284" s="390"/>
      <c r="C284" s="390"/>
      <c r="D284" s="35" t="s">
        <v>128</v>
      </c>
      <c r="E284" s="84"/>
      <c r="F284" s="2">
        <v>22</v>
      </c>
      <c r="G284" s="143"/>
      <c r="H284" s="143"/>
      <c r="I284" s="51"/>
      <c r="J284" s="51"/>
      <c r="K284" s="51"/>
      <c r="L284" s="51"/>
      <c r="M284" s="51"/>
      <c r="N284" s="51"/>
      <c r="O284" s="51"/>
    </row>
    <row r="285" spans="1:15" ht="75" customHeight="1">
      <c r="A285" s="389"/>
      <c r="B285" s="390"/>
      <c r="C285" s="390"/>
      <c r="D285" s="35" t="s">
        <v>129</v>
      </c>
      <c r="E285" s="84"/>
      <c r="F285" s="30">
        <v>7740.1404545454543</v>
      </c>
      <c r="G285" s="143"/>
      <c r="H285" s="143"/>
      <c r="I285" s="51"/>
      <c r="J285" s="51"/>
      <c r="K285" s="51"/>
      <c r="L285" s="51"/>
      <c r="M285" s="51"/>
      <c r="N285" s="51"/>
      <c r="O285" s="51"/>
    </row>
    <row r="286" spans="1:15" ht="39" thickBot="1">
      <c r="A286" s="389"/>
      <c r="B286" s="390"/>
      <c r="C286" s="390"/>
      <c r="D286" s="71" t="s">
        <v>184</v>
      </c>
      <c r="E286" s="88"/>
      <c r="F286" s="67">
        <v>1</v>
      </c>
      <c r="G286" s="143"/>
      <c r="H286" s="143"/>
      <c r="I286" s="51"/>
      <c r="J286" s="51"/>
      <c r="K286" s="51"/>
      <c r="L286" s="51"/>
      <c r="M286" s="51"/>
      <c r="N286" s="51"/>
      <c r="O286" s="51"/>
    </row>
    <row r="287" spans="1:15">
      <c r="A287" s="405" t="s">
        <v>58</v>
      </c>
      <c r="B287" s="402" t="s">
        <v>7</v>
      </c>
      <c r="C287" s="402" t="s">
        <v>64</v>
      </c>
      <c r="D287" s="66" t="s">
        <v>11</v>
      </c>
      <c r="E287" s="82"/>
      <c r="F287" s="54"/>
      <c r="G287" s="144"/>
      <c r="H287" s="143"/>
      <c r="I287" s="51"/>
      <c r="J287" s="51"/>
      <c r="K287" s="51"/>
      <c r="L287" s="51"/>
      <c r="M287" s="51"/>
      <c r="N287" s="51"/>
      <c r="O287" s="51"/>
    </row>
    <row r="288" spans="1:15" ht="25.5" customHeight="1">
      <c r="A288" s="406"/>
      <c r="B288" s="390"/>
      <c r="C288" s="390"/>
      <c r="D288" s="35" t="s">
        <v>28</v>
      </c>
      <c r="E288" s="84"/>
      <c r="F288" s="3">
        <v>56</v>
      </c>
      <c r="G288" s="144"/>
      <c r="H288" s="143"/>
      <c r="I288" s="51"/>
      <c r="J288" s="51"/>
      <c r="K288" s="51"/>
      <c r="L288" s="51"/>
      <c r="M288" s="51"/>
      <c r="N288" s="51"/>
      <c r="O288" s="51"/>
    </row>
    <row r="289" spans="1:15" ht="25.5">
      <c r="A289" s="406"/>
      <c r="B289" s="390"/>
      <c r="C289" s="390"/>
      <c r="D289" s="35" t="s">
        <v>10</v>
      </c>
      <c r="E289" s="84"/>
      <c r="F289" s="5">
        <v>33.302857142857142</v>
      </c>
      <c r="G289" s="144"/>
      <c r="H289" s="143"/>
      <c r="I289" s="51"/>
      <c r="J289" s="51"/>
      <c r="K289" s="51"/>
      <c r="L289" s="51"/>
      <c r="M289" s="51"/>
      <c r="N289" s="51"/>
      <c r="O289" s="51"/>
    </row>
    <row r="290" spans="1:15" ht="39" thickBot="1">
      <c r="A290" s="407"/>
      <c r="B290" s="408"/>
      <c r="C290" s="408"/>
      <c r="D290" s="96" t="s">
        <v>185</v>
      </c>
      <c r="E290" s="134"/>
      <c r="F290" s="98">
        <v>1</v>
      </c>
      <c r="G290" s="144"/>
      <c r="H290" s="143"/>
      <c r="I290" s="51"/>
      <c r="J290" s="51"/>
      <c r="K290" s="51"/>
      <c r="L290" s="51"/>
      <c r="M290" s="51"/>
      <c r="N290" s="51"/>
      <c r="O290" s="51"/>
    </row>
    <row r="291" spans="1:15" s="6" customFormat="1">
      <c r="A291" s="110"/>
      <c r="B291" s="48" t="s">
        <v>203</v>
      </c>
      <c r="C291" s="48"/>
      <c r="D291" s="122"/>
      <c r="E291" s="122"/>
      <c r="F291" s="121"/>
    </row>
    <row r="292" spans="1:15" s="6" customFormat="1">
      <c r="A292" s="110"/>
      <c r="B292" s="48"/>
      <c r="C292" s="48"/>
      <c r="D292" s="118"/>
      <c r="E292" s="118"/>
      <c r="F292" s="13"/>
      <c r="G292" s="75"/>
      <c r="H292" s="75"/>
    </row>
    <row r="293" spans="1:15">
      <c r="D293" s="119"/>
      <c r="E293" s="119"/>
      <c r="G293" s="76"/>
      <c r="H293" s="76"/>
    </row>
    <row r="295" spans="1:15">
      <c r="A295" s="111"/>
    </row>
  </sheetData>
  <mergeCells count="176">
    <mergeCell ref="O13:O22"/>
    <mergeCell ref="J4:J5"/>
    <mergeCell ref="K4:N4"/>
    <mergeCell ref="A8:O8"/>
    <mergeCell ref="I9:I12"/>
    <mergeCell ref="O9:O12"/>
    <mergeCell ref="J9:J12"/>
    <mergeCell ref="I13:I22"/>
    <mergeCell ref="J13:J22"/>
    <mergeCell ref="A13:A22"/>
    <mergeCell ref="B13:B22"/>
    <mergeCell ref="C13:C22"/>
    <mergeCell ref="A283:A286"/>
    <mergeCell ref="B283:B286"/>
    <mergeCell ref="C283:C286"/>
    <mergeCell ref="A287:A290"/>
    <mergeCell ref="B287:B290"/>
    <mergeCell ref="C287:C290"/>
    <mergeCell ref="A275:A278"/>
    <mergeCell ref="B275:B278"/>
    <mergeCell ref="C275:C278"/>
    <mergeCell ref="A279:A282"/>
    <mergeCell ref="B279:B282"/>
    <mergeCell ref="C279:C282"/>
    <mergeCell ref="A267:A270"/>
    <mergeCell ref="B267:B270"/>
    <mergeCell ref="C267:C270"/>
    <mergeCell ref="A271:A274"/>
    <mergeCell ref="B271:B274"/>
    <mergeCell ref="C271:C274"/>
    <mergeCell ref="A259:A262"/>
    <mergeCell ref="B259:B262"/>
    <mergeCell ref="C259:C262"/>
    <mergeCell ref="A263:A266"/>
    <mergeCell ref="B263:B266"/>
    <mergeCell ref="C263:C266"/>
    <mergeCell ref="A249:A254"/>
    <mergeCell ref="B249:B254"/>
    <mergeCell ref="C249:C254"/>
    <mergeCell ref="A255:A258"/>
    <mergeCell ref="B255:B258"/>
    <mergeCell ref="C255:C258"/>
    <mergeCell ref="A237:A242"/>
    <mergeCell ref="B237:B242"/>
    <mergeCell ref="C237:C242"/>
    <mergeCell ref="A243:A248"/>
    <mergeCell ref="B243:B248"/>
    <mergeCell ref="C243:C248"/>
    <mergeCell ref="A229:A232"/>
    <mergeCell ref="B229:B232"/>
    <mergeCell ref="C229:C232"/>
    <mergeCell ref="A233:A236"/>
    <mergeCell ref="B233:B236"/>
    <mergeCell ref="C233:C236"/>
    <mergeCell ref="A221:A224"/>
    <mergeCell ref="B221:B224"/>
    <mergeCell ref="C221:C224"/>
    <mergeCell ref="A225:A228"/>
    <mergeCell ref="B225:B228"/>
    <mergeCell ref="C225:C228"/>
    <mergeCell ref="A213:A216"/>
    <mergeCell ref="B213:B216"/>
    <mergeCell ref="C213:C216"/>
    <mergeCell ref="A217:A220"/>
    <mergeCell ref="B217:B220"/>
    <mergeCell ref="C217:C220"/>
    <mergeCell ref="A199:A202"/>
    <mergeCell ref="B199:B202"/>
    <mergeCell ref="C199:C202"/>
    <mergeCell ref="A203:A212"/>
    <mergeCell ref="B203:B212"/>
    <mergeCell ref="C203:C212"/>
    <mergeCell ref="A189:A194"/>
    <mergeCell ref="B189:B194"/>
    <mergeCell ref="C189:C194"/>
    <mergeCell ref="A195:A198"/>
    <mergeCell ref="B195:B198"/>
    <mergeCell ref="C195:C198"/>
    <mergeCell ref="A181:A184"/>
    <mergeCell ref="B181:B184"/>
    <mergeCell ref="C181:C184"/>
    <mergeCell ref="A185:A188"/>
    <mergeCell ref="B185:B188"/>
    <mergeCell ref="C185:C188"/>
    <mergeCell ref="A173:A176"/>
    <mergeCell ref="B173:B176"/>
    <mergeCell ref="C173:C176"/>
    <mergeCell ref="A177:A180"/>
    <mergeCell ref="B177:B180"/>
    <mergeCell ref="C177:C180"/>
    <mergeCell ref="A161:A166"/>
    <mergeCell ref="B161:B166"/>
    <mergeCell ref="C161:C166"/>
    <mergeCell ref="A167:A172"/>
    <mergeCell ref="B167:B172"/>
    <mergeCell ref="C167:C172"/>
    <mergeCell ref="A153:A156"/>
    <mergeCell ref="B153:B156"/>
    <mergeCell ref="C153:C156"/>
    <mergeCell ref="A157:A160"/>
    <mergeCell ref="B157:B160"/>
    <mergeCell ref="C157:C160"/>
    <mergeCell ref="A141:A146"/>
    <mergeCell ref="B141:B146"/>
    <mergeCell ref="C141:C146"/>
    <mergeCell ref="A147:A152"/>
    <mergeCell ref="B147:B152"/>
    <mergeCell ref="C147:C152"/>
    <mergeCell ref="A131:A136"/>
    <mergeCell ref="B131:B136"/>
    <mergeCell ref="C131:C136"/>
    <mergeCell ref="A137:A140"/>
    <mergeCell ref="B137:B140"/>
    <mergeCell ref="C137:C140"/>
    <mergeCell ref="A119:A124"/>
    <mergeCell ref="B119:B124"/>
    <mergeCell ref="C119:C124"/>
    <mergeCell ref="A125:A130"/>
    <mergeCell ref="B125:B130"/>
    <mergeCell ref="C125:C130"/>
    <mergeCell ref="A109:A112"/>
    <mergeCell ref="B109:B112"/>
    <mergeCell ref="C109:C112"/>
    <mergeCell ref="A113:A118"/>
    <mergeCell ref="B113:B118"/>
    <mergeCell ref="C113:C118"/>
    <mergeCell ref="A97:A102"/>
    <mergeCell ref="B97:B102"/>
    <mergeCell ref="C97:C102"/>
    <mergeCell ref="A103:A108"/>
    <mergeCell ref="B103:B108"/>
    <mergeCell ref="C103:C108"/>
    <mergeCell ref="A85:A90"/>
    <mergeCell ref="B85:B90"/>
    <mergeCell ref="C85:C90"/>
    <mergeCell ref="A91:A96"/>
    <mergeCell ref="B91:B96"/>
    <mergeCell ref="C91:C96"/>
    <mergeCell ref="A73:A78"/>
    <mergeCell ref="B73:B78"/>
    <mergeCell ref="C73:C78"/>
    <mergeCell ref="A79:A84"/>
    <mergeCell ref="B79:B84"/>
    <mergeCell ref="C79:C84"/>
    <mergeCell ref="A61:A66"/>
    <mergeCell ref="B61:B66"/>
    <mergeCell ref="C61:C66"/>
    <mergeCell ref="A67:A72"/>
    <mergeCell ref="B67:B72"/>
    <mergeCell ref="C67:C72"/>
    <mergeCell ref="A49:A54"/>
    <mergeCell ref="B49:B54"/>
    <mergeCell ref="C49:C54"/>
    <mergeCell ref="A55:A60"/>
    <mergeCell ref="B55:B60"/>
    <mergeCell ref="C55:C60"/>
    <mergeCell ref="A43:A48"/>
    <mergeCell ref="B43:B48"/>
    <mergeCell ref="C43:C48"/>
    <mergeCell ref="A27:A32"/>
    <mergeCell ref="B27:B32"/>
    <mergeCell ref="C27:C32"/>
    <mergeCell ref="A33:A38"/>
    <mergeCell ref="B33:B38"/>
    <mergeCell ref="C33:C38"/>
    <mergeCell ref="A23:A26"/>
    <mergeCell ref="B23:B26"/>
    <mergeCell ref="C23:C26"/>
    <mergeCell ref="A9:A12"/>
    <mergeCell ref="B9:B12"/>
    <mergeCell ref="C9:C12"/>
    <mergeCell ref="A1:F1"/>
    <mergeCell ref="A2:F2"/>
    <mergeCell ref="A39:A42"/>
    <mergeCell ref="B39:B42"/>
    <mergeCell ref="C39:C42"/>
  </mergeCells>
  <printOptions horizontalCentered="1"/>
  <pageMargins left="0.27559055118110237" right="0.23622047244094491" top="0.15748031496062992" bottom="0.11811023622047245" header="0" footer="0"/>
  <pageSetup paperSize="9" scale="42" fitToHeight="0" orientation="landscape" r:id="rId1"/>
  <rowBreaks count="6" manualBreakCount="6">
    <brk id="48" max="14" man="1"/>
    <brk id="96" max="14" man="1"/>
    <brk id="140" max="14" man="1"/>
    <brk id="188" max="14" man="1"/>
    <brk id="232" max="14" man="1"/>
    <brk id="27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L420"/>
  <sheetViews>
    <sheetView topLeftCell="B7" zoomScale="70" zoomScaleNormal="70" workbookViewId="0">
      <selection activeCell="N368" sqref="N368"/>
    </sheetView>
  </sheetViews>
  <sheetFormatPr defaultRowHeight="18.75"/>
  <cols>
    <col min="1" max="1" width="25.5703125" style="7" customWidth="1"/>
    <col min="2" max="2" width="30.7109375" style="6" customWidth="1"/>
    <col min="3" max="3" width="41.7109375" style="108" customWidth="1"/>
    <col min="4" max="4" width="16.7109375" style="8" customWidth="1"/>
    <col min="5" max="5" width="36.140625" style="8" customWidth="1"/>
    <col min="6" max="6" width="19.85546875" style="69" customWidth="1"/>
    <col min="7" max="7" width="14.85546875" style="10" customWidth="1"/>
    <col min="8" max="8" width="23.7109375" style="46" customWidth="1"/>
    <col min="9" max="9" width="31.85546875" style="47" customWidth="1"/>
    <col min="10" max="10" width="19" style="13" customWidth="1"/>
    <col min="11" max="11" width="20.7109375" style="13" customWidth="1"/>
  </cols>
  <sheetData>
    <row r="1" spans="1:12">
      <c r="A1"/>
      <c r="B1"/>
      <c r="C1"/>
      <c r="D1"/>
      <c r="E1"/>
      <c r="F1"/>
      <c r="G1"/>
      <c r="H1"/>
      <c r="I1"/>
      <c r="J1" s="270" t="s">
        <v>259</v>
      </c>
      <c r="K1" s="219"/>
    </row>
    <row r="2" spans="1:12">
      <c r="A2"/>
      <c r="B2"/>
      <c r="C2"/>
      <c r="D2"/>
      <c r="E2"/>
      <c r="F2"/>
      <c r="G2"/>
      <c r="H2"/>
      <c r="I2"/>
      <c r="J2" s="270" t="s">
        <v>260</v>
      </c>
      <c r="K2" s="219"/>
    </row>
    <row r="3" spans="1:12">
      <c r="A3"/>
      <c r="B3"/>
      <c r="C3"/>
      <c r="D3"/>
      <c r="E3"/>
      <c r="F3"/>
      <c r="G3"/>
      <c r="H3"/>
      <c r="I3"/>
      <c r="J3" s="270" t="s">
        <v>261</v>
      </c>
      <c r="K3" s="270" t="s">
        <v>262</v>
      </c>
    </row>
    <row r="4" spans="1:12" ht="15">
      <c r="A4"/>
      <c r="B4"/>
      <c r="C4"/>
      <c r="D4"/>
      <c r="E4"/>
      <c r="F4"/>
      <c r="G4"/>
      <c r="H4"/>
      <c r="I4"/>
      <c r="J4"/>
      <c r="K4"/>
    </row>
    <row r="5" spans="1:12" ht="20.25">
      <c r="A5"/>
      <c r="B5" s="565" t="s">
        <v>263</v>
      </c>
      <c r="C5" s="565"/>
      <c r="D5" s="565"/>
      <c r="E5" s="565"/>
      <c r="F5" s="565"/>
      <c r="G5" s="565"/>
      <c r="H5" s="565"/>
      <c r="I5" s="565"/>
      <c r="J5" s="565"/>
      <c r="K5" s="565"/>
      <c r="L5" s="333"/>
    </row>
    <row r="6" spans="1:12" ht="20.25" customHeight="1">
      <c r="A6"/>
      <c r="B6" s="566" t="s">
        <v>268</v>
      </c>
      <c r="C6" s="566"/>
      <c r="D6" s="566"/>
      <c r="E6" s="566"/>
      <c r="F6" s="566"/>
      <c r="G6" s="566"/>
      <c r="H6" s="566"/>
      <c r="I6" s="566"/>
      <c r="J6" s="566"/>
      <c r="K6" s="566"/>
      <c r="L6" s="334"/>
    </row>
    <row r="7" spans="1:12" ht="20.25" customHeight="1">
      <c r="A7"/>
      <c r="B7" s="567" t="s">
        <v>269</v>
      </c>
      <c r="C7" s="567"/>
      <c r="D7" s="567"/>
      <c r="E7" s="567"/>
      <c r="F7" s="567"/>
      <c r="G7" s="567"/>
      <c r="H7" s="567"/>
      <c r="I7" s="567"/>
      <c r="J7" s="567"/>
      <c r="K7" s="567"/>
      <c r="L7" s="271"/>
    </row>
    <row r="8" spans="1:12" ht="15">
      <c r="A8"/>
      <c r="B8"/>
      <c r="C8"/>
      <c r="D8"/>
      <c r="E8"/>
      <c r="F8"/>
      <c r="G8"/>
      <c r="H8"/>
      <c r="I8"/>
      <c r="J8"/>
      <c r="K8"/>
    </row>
    <row r="9" spans="1:12" ht="15">
      <c r="A9"/>
      <c r="B9"/>
      <c r="C9"/>
      <c r="D9"/>
      <c r="E9"/>
      <c r="F9"/>
      <c r="G9"/>
      <c r="H9"/>
      <c r="I9"/>
      <c r="J9"/>
      <c r="K9"/>
    </row>
    <row r="10" spans="1:12" ht="15">
      <c r="A10"/>
      <c r="B10"/>
      <c r="C10"/>
      <c r="D10"/>
      <c r="E10"/>
      <c r="F10"/>
      <c r="G10"/>
      <c r="H10"/>
      <c r="I10"/>
      <c r="J10"/>
      <c r="K10"/>
    </row>
    <row r="11" spans="1:12">
      <c r="A11" s="219"/>
      <c r="B11" s="439" t="s">
        <v>235</v>
      </c>
      <c r="C11" s="439"/>
      <c r="D11" s="439"/>
      <c r="E11" s="439"/>
      <c r="F11" s="439"/>
      <c r="G11" s="439"/>
      <c r="H11" s="439"/>
      <c r="I11" s="439"/>
      <c r="J11" s="439"/>
      <c r="K11" s="439"/>
    </row>
    <row r="12" spans="1:12" ht="15">
      <c r="A12" s="219"/>
      <c r="B12" s="440" t="s">
        <v>236</v>
      </c>
      <c r="C12" s="443" t="s">
        <v>237</v>
      </c>
      <c r="D12" s="444"/>
      <c r="E12" s="449" t="s">
        <v>238</v>
      </c>
      <c r="F12" s="450"/>
      <c r="G12" s="453" t="s">
        <v>239</v>
      </c>
      <c r="H12" s="454"/>
      <c r="I12" s="454"/>
      <c r="J12" s="454"/>
      <c r="K12" s="454"/>
    </row>
    <row r="13" spans="1:12" ht="15">
      <c r="A13" s="219"/>
      <c r="B13" s="441"/>
      <c r="C13" s="445"/>
      <c r="D13" s="446"/>
      <c r="E13" s="451"/>
      <c r="F13" s="452"/>
      <c r="G13" s="453">
        <v>2024</v>
      </c>
      <c r="H13" s="454"/>
      <c r="I13" s="455"/>
      <c r="J13" s="453">
        <v>2025</v>
      </c>
      <c r="K13" s="455"/>
    </row>
    <row r="14" spans="1:12" ht="15">
      <c r="A14" s="219"/>
      <c r="B14" s="441"/>
      <c r="C14" s="447"/>
      <c r="D14" s="448"/>
      <c r="E14" s="456">
        <f>E18+E19</f>
        <v>26391887.870000001</v>
      </c>
      <c r="F14" s="457"/>
      <c r="G14" s="427">
        <f>G18+G19</f>
        <v>12654915.74</v>
      </c>
      <c r="H14" s="460"/>
      <c r="I14" s="428"/>
      <c r="J14" s="427">
        <f>J18+J19</f>
        <v>13736972.129999999</v>
      </c>
      <c r="K14" s="428"/>
    </row>
    <row r="15" spans="1:12" ht="15">
      <c r="A15" s="219"/>
      <c r="B15" s="441"/>
      <c r="C15" s="308" t="s">
        <v>9</v>
      </c>
      <c r="D15" s="309"/>
      <c r="E15" s="458"/>
      <c r="F15" s="459"/>
      <c r="G15" s="429"/>
      <c r="H15" s="461"/>
      <c r="I15" s="430"/>
      <c r="J15" s="429"/>
      <c r="K15" s="430"/>
    </row>
    <row r="16" spans="1:12" ht="15">
      <c r="A16" s="219"/>
      <c r="B16" s="442"/>
      <c r="C16" s="221" t="s">
        <v>240</v>
      </c>
      <c r="D16" s="222"/>
      <c r="E16" s="431"/>
      <c r="F16" s="432"/>
      <c r="G16" s="431"/>
      <c r="H16" s="433"/>
      <c r="I16" s="432"/>
      <c r="J16" s="431"/>
      <c r="K16" s="432"/>
    </row>
    <row r="17" spans="1:11" ht="20.25">
      <c r="A17" s="301"/>
      <c r="B17" s="223" t="s">
        <v>241</v>
      </c>
      <c r="C17" s="307" t="s">
        <v>242</v>
      </c>
      <c r="D17" s="307"/>
      <c r="E17" s="434"/>
      <c r="F17" s="435"/>
      <c r="G17" s="434"/>
      <c r="H17" s="436"/>
      <c r="I17" s="435"/>
      <c r="J17" s="437"/>
      <c r="K17" s="438"/>
    </row>
    <row r="18" spans="1:11" ht="20.25">
      <c r="A18" s="301"/>
      <c r="B18" s="223" t="s">
        <v>243</v>
      </c>
      <c r="C18" s="307" t="s">
        <v>244</v>
      </c>
      <c r="D18" s="307"/>
      <c r="E18" s="468">
        <f>G18+J18</f>
        <v>22484458.25</v>
      </c>
      <c r="F18" s="469"/>
      <c r="G18" s="468">
        <v>11048318.08</v>
      </c>
      <c r="H18" s="470"/>
      <c r="I18" s="469"/>
      <c r="J18" s="471">
        <v>11436140.17</v>
      </c>
      <c r="K18" s="472"/>
    </row>
    <row r="19" spans="1:11" ht="15.75" thickBot="1">
      <c r="A19" s="219"/>
      <c r="B19" s="313" t="s">
        <v>245</v>
      </c>
      <c r="C19" s="294" t="s">
        <v>246</v>
      </c>
      <c r="D19" s="294"/>
      <c r="E19" s="473">
        <f>G19+J19</f>
        <v>3907429.62</v>
      </c>
      <c r="F19" s="474"/>
      <c r="G19" s="473">
        <v>1606597.66</v>
      </c>
      <c r="H19" s="475"/>
      <c r="I19" s="474"/>
      <c r="J19" s="476">
        <v>2300831.96</v>
      </c>
      <c r="K19" s="477"/>
    </row>
    <row r="20" spans="1:11" ht="15.75">
      <c r="A20" s="219"/>
      <c r="B20" s="462" t="s">
        <v>247</v>
      </c>
      <c r="C20" s="463"/>
      <c r="D20" s="463"/>
      <c r="E20" s="463"/>
      <c r="F20" s="463"/>
      <c r="G20" s="463"/>
      <c r="H20" s="463"/>
      <c r="I20" s="463"/>
      <c r="J20" s="463"/>
      <c r="K20" s="464"/>
    </row>
    <row r="21" spans="1:11" ht="15">
      <c r="A21" s="219"/>
      <c r="B21" s="220"/>
      <c r="C21" s="220"/>
      <c r="D21" s="220"/>
      <c r="E21" s="220"/>
      <c r="F21" s="220"/>
      <c r="G21" s="220"/>
      <c r="H21" s="220"/>
      <c r="I21" s="220"/>
      <c r="J21" s="220"/>
      <c r="K21" s="299" t="s">
        <v>248</v>
      </c>
    </row>
    <row r="22" spans="1:11" ht="15">
      <c r="A22" s="219"/>
      <c r="B22" s="465" t="s">
        <v>249</v>
      </c>
      <c r="C22" s="465"/>
      <c r="D22" s="465"/>
      <c r="E22" s="466" t="s">
        <v>250</v>
      </c>
      <c r="F22" s="466"/>
      <c r="G22" s="466"/>
      <c r="H22" s="466"/>
      <c r="I22" s="466"/>
      <c r="J22" s="467" t="s">
        <v>251</v>
      </c>
      <c r="K22" s="467"/>
    </row>
    <row r="23" spans="1:11" ht="15">
      <c r="A23" s="219"/>
      <c r="B23" s="465"/>
      <c r="C23" s="465"/>
      <c r="D23" s="465"/>
      <c r="E23" s="466">
        <v>2024</v>
      </c>
      <c r="F23" s="466"/>
      <c r="G23" s="466">
        <v>2025</v>
      </c>
      <c r="H23" s="466"/>
      <c r="I23" s="466"/>
      <c r="J23" s="467"/>
      <c r="K23" s="467"/>
    </row>
    <row r="24" spans="1:11" ht="15">
      <c r="A24" s="219"/>
      <c r="B24" s="478" t="s">
        <v>252</v>
      </c>
      <c r="C24" s="478"/>
      <c r="D24" s="478"/>
      <c r="E24" s="479">
        <f>E25+E26</f>
        <v>12654915.74</v>
      </c>
      <c r="F24" s="479"/>
      <c r="G24" s="479">
        <f>G25+G26</f>
        <v>13736972.129999999</v>
      </c>
      <c r="H24" s="479"/>
      <c r="I24" s="479"/>
      <c r="J24" s="479">
        <f>J25+J26</f>
        <v>26391887.870000001</v>
      </c>
      <c r="K24" s="479"/>
    </row>
    <row r="25" spans="1:11" ht="15">
      <c r="A25" s="219"/>
      <c r="B25" s="478" t="s">
        <v>244</v>
      </c>
      <c r="C25" s="478"/>
      <c r="D25" s="478"/>
      <c r="E25" s="479">
        <f>G18</f>
        <v>11048318.08</v>
      </c>
      <c r="F25" s="479"/>
      <c r="G25" s="479">
        <f>J18</f>
        <v>11436140.17</v>
      </c>
      <c r="H25" s="479"/>
      <c r="I25" s="479"/>
      <c r="J25" s="479">
        <f>E25+G25+I25</f>
        <v>22484458.25</v>
      </c>
      <c r="K25" s="479"/>
    </row>
    <row r="26" spans="1:11" ht="15">
      <c r="A26" s="219"/>
      <c r="B26" s="478" t="s">
        <v>253</v>
      </c>
      <c r="C26" s="478"/>
      <c r="D26" s="478"/>
      <c r="E26" s="479">
        <f>G19</f>
        <v>1606597.66</v>
      </c>
      <c r="F26" s="479"/>
      <c r="G26" s="479">
        <f>J19</f>
        <v>2300831.96</v>
      </c>
      <c r="H26" s="479"/>
      <c r="I26" s="479"/>
      <c r="J26" s="479">
        <f>G26+E26</f>
        <v>3907429.62</v>
      </c>
      <c r="K26" s="479"/>
    </row>
    <row r="27" spans="1:11">
      <c r="A27" s="481" t="s">
        <v>264</v>
      </c>
      <c r="B27" s="481"/>
      <c r="C27" s="481"/>
      <c r="D27" s="481"/>
      <c r="E27" s="481"/>
      <c r="F27" s="481"/>
      <c r="G27" s="481"/>
      <c r="H27" s="481"/>
      <c r="I27" s="481"/>
      <c r="J27" s="481"/>
      <c r="K27" s="481"/>
    </row>
    <row r="28" spans="1:11" ht="20.25">
      <c r="A28" s="272" t="s">
        <v>272</v>
      </c>
      <c r="B28" s="273"/>
      <c r="C28" s="273"/>
      <c r="D28" s="305"/>
      <c r="E28" s="305"/>
    </row>
    <row r="29" spans="1:11" ht="29.25" customHeight="1">
      <c r="A29" s="480" t="s">
        <v>0</v>
      </c>
      <c r="B29" s="400"/>
      <c r="C29" s="400"/>
      <c r="D29" s="400"/>
      <c r="E29" s="400"/>
      <c r="F29" s="400"/>
      <c r="G29" s="400"/>
      <c r="H29" s="400"/>
      <c r="I29" s="400"/>
      <c r="J29" s="400"/>
      <c r="K29" s="400"/>
    </row>
    <row r="30" spans="1:11" ht="27.75" customHeight="1">
      <c r="A30" s="480" t="s">
        <v>46</v>
      </c>
      <c r="B30" s="400"/>
      <c r="C30" s="400"/>
      <c r="D30" s="400"/>
      <c r="E30" s="400"/>
      <c r="F30" s="400"/>
      <c r="G30" s="400"/>
      <c r="H30" s="400"/>
      <c r="I30" s="400"/>
      <c r="J30" s="400"/>
      <c r="K30" s="400"/>
    </row>
    <row r="31" spans="1:11" ht="19.5" thickBot="1">
      <c r="E31" s="9"/>
      <c r="F31" s="70"/>
      <c r="H31" s="11"/>
      <c r="I31" s="12"/>
    </row>
    <row r="32" spans="1:11" ht="19.5" thickBot="1">
      <c r="A32" s="501" t="s">
        <v>59</v>
      </c>
      <c r="B32" s="501" t="s">
        <v>1</v>
      </c>
      <c r="C32" s="503" t="s">
        <v>2</v>
      </c>
      <c r="D32" s="501" t="s">
        <v>60</v>
      </c>
      <c r="E32" s="501" t="s">
        <v>61</v>
      </c>
      <c r="F32" s="505" t="s">
        <v>3</v>
      </c>
      <c r="G32" s="523" t="s">
        <v>145</v>
      </c>
      <c r="H32" s="524"/>
      <c r="I32" s="527" t="s">
        <v>62</v>
      </c>
      <c r="J32" s="528"/>
      <c r="K32" s="529"/>
    </row>
    <row r="33" spans="1:11" ht="19.5" thickBot="1">
      <c r="A33" s="502"/>
      <c r="B33" s="502"/>
      <c r="C33" s="504"/>
      <c r="D33" s="502"/>
      <c r="E33" s="502"/>
      <c r="F33" s="506"/>
      <c r="G33" s="525"/>
      <c r="H33" s="526"/>
      <c r="I33" s="306" t="s">
        <v>4</v>
      </c>
      <c r="J33" s="17" t="s">
        <v>5</v>
      </c>
      <c r="K33" s="18" t="s">
        <v>6</v>
      </c>
    </row>
    <row r="34" spans="1:11" ht="19.5" thickBot="1">
      <c r="A34" s="19">
        <v>1</v>
      </c>
      <c r="B34" s="59">
        <v>2</v>
      </c>
      <c r="C34" s="109">
        <v>3</v>
      </c>
      <c r="D34" s="20">
        <v>4</v>
      </c>
      <c r="E34" s="52">
        <v>5</v>
      </c>
      <c r="F34" s="20">
        <v>6</v>
      </c>
      <c r="G34" s="530">
        <v>7</v>
      </c>
      <c r="H34" s="531"/>
      <c r="I34" s="49">
        <v>8</v>
      </c>
      <c r="J34" s="49">
        <v>9</v>
      </c>
      <c r="K34" s="105">
        <v>10</v>
      </c>
    </row>
    <row r="35" spans="1:11" ht="25.5">
      <c r="A35" s="482" t="s">
        <v>144</v>
      </c>
      <c r="B35" s="484" t="s">
        <v>63</v>
      </c>
      <c r="C35" s="486" t="s">
        <v>148</v>
      </c>
      <c r="D35" s="489" t="s">
        <v>7</v>
      </c>
      <c r="E35" s="492" t="s">
        <v>183</v>
      </c>
      <c r="F35" s="495" t="s">
        <v>8</v>
      </c>
      <c r="G35" s="181" t="s">
        <v>9</v>
      </c>
      <c r="H35" s="60">
        <f>H36+H37</f>
        <v>2812080.39</v>
      </c>
      <c r="I35" s="99" t="s">
        <v>67</v>
      </c>
      <c r="J35" s="78">
        <v>1278314.52</v>
      </c>
      <c r="K35" s="60">
        <v>1533765.87</v>
      </c>
    </row>
    <row r="36" spans="1:11" ht="38.25">
      <c r="A36" s="483"/>
      <c r="B36" s="485"/>
      <c r="C36" s="487"/>
      <c r="D36" s="490"/>
      <c r="E36" s="493"/>
      <c r="F36" s="496"/>
      <c r="G36" s="21">
        <v>2024</v>
      </c>
      <c r="H36" s="61">
        <f>J35</f>
        <v>1278314.52</v>
      </c>
      <c r="I36" s="101" t="s">
        <v>20</v>
      </c>
      <c r="J36" s="77">
        <v>27</v>
      </c>
      <c r="K36" s="79">
        <v>10</v>
      </c>
    </row>
    <row r="37" spans="1:11" ht="25.5">
      <c r="A37" s="483"/>
      <c r="B37" s="485"/>
      <c r="C37" s="487"/>
      <c r="D37" s="490"/>
      <c r="E37" s="493"/>
      <c r="F37" s="496"/>
      <c r="G37" s="21">
        <v>2025</v>
      </c>
      <c r="H37" s="61">
        <f>K35</f>
        <v>1533765.87</v>
      </c>
      <c r="I37" s="101" t="s">
        <v>146</v>
      </c>
      <c r="J37" s="22">
        <f>J35/J36</f>
        <v>47344.982222222221</v>
      </c>
      <c r="K37" s="23">
        <f>K35/K36</f>
        <v>153376.587</v>
      </c>
    </row>
    <row r="38" spans="1:11" ht="26.25" thickBot="1">
      <c r="A38" s="483"/>
      <c r="B38" s="485"/>
      <c r="C38" s="488"/>
      <c r="D38" s="491"/>
      <c r="E38" s="494"/>
      <c r="F38" s="497"/>
      <c r="G38" s="102"/>
      <c r="H38" s="103"/>
      <c r="I38" s="104" t="s">
        <v>188</v>
      </c>
      <c r="J38" s="80">
        <v>1</v>
      </c>
      <c r="K38" s="81">
        <v>1</v>
      </c>
    </row>
    <row r="39" spans="1:11" ht="26.25">
      <c r="A39" s="483"/>
      <c r="B39" s="485"/>
      <c r="C39" s="498" t="s">
        <v>149</v>
      </c>
      <c r="D39" s="510" t="s">
        <v>7</v>
      </c>
      <c r="E39" s="513" t="s">
        <v>147</v>
      </c>
      <c r="F39" s="516" t="s">
        <v>9</v>
      </c>
      <c r="G39" s="517"/>
      <c r="H39" s="198">
        <f>H42+H45</f>
        <v>4442422.33</v>
      </c>
      <c r="I39" s="199" t="s">
        <v>67</v>
      </c>
      <c r="J39" s="200">
        <f>H43+H46</f>
        <v>2379963.54</v>
      </c>
      <c r="K39" s="201">
        <f>H44+H47</f>
        <v>2062458.79</v>
      </c>
    </row>
    <row r="40" spans="1:11" ht="64.5">
      <c r="A40" s="314"/>
      <c r="B40" s="303"/>
      <c r="C40" s="499"/>
      <c r="D40" s="511"/>
      <c r="E40" s="514"/>
      <c r="F40" s="518">
        <v>2024</v>
      </c>
      <c r="G40" s="519"/>
      <c r="H40" s="202">
        <f>H43+H46</f>
        <v>2379963.54</v>
      </c>
      <c r="I40" s="203" t="s">
        <v>194</v>
      </c>
      <c r="J40" s="204">
        <v>76</v>
      </c>
      <c r="K40" s="205">
        <v>21</v>
      </c>
    </row>
    <row r="41" spans="1:11" ht="65.25" thickBot="1">
      <c r="A41" s="314"/>
      <c r="B41" s="303"/>
      <c r="C41" s="499"/>
      <c r="D41" s="511"/>
      <c r="E41" s="514"/>
      <c r="F41" s="520">
        <v>2025</v>
      </c>
      <c r="G41" s="521"/>
      <c r="H41" s="206">
        <f>H44+H47</f>
        <v>2062458.79</v>
      </c>
      <c r="I41" s="203" t="s">
        <v>195</v>
      </c>
      <c r="J41" s="207">
        <f>J39/J40</f>
        <v>31315.309736842104</v>
      </c>
      <c r="K41" s="208">
        <f>K39/K40</f>
        <v>98212.323333333334</v>
      </c>
    </row>
    <row r="42" spans="1:11" ht="19.5">
      <c r="A42" s="24"/>
      <c r="B42" s="25"/>
      <c r="C42" s="499"/>
      <c r="D42" s="511"/>
      <c r="E42" s="514"/>
      <c r="F42" s="507" t="s">
        <v>8</v>
      </c>
      <c r="G42" s="310" t="s">
        <v>9</v>
      </c>
      <c r="H42" s="198">
        <f>H43+H44</f>
        <v>2748067.1100000003</v>
      </c>
      <c r="I42" s="532" t="s">
        <v>198</v>
      </c>
      <c r="J42" s="535">
        <v>0.72</v>
      </c>
      <c r="K42" s="538">
        <v>0.2</v>
      </c>
    </row>
    <row r="43" spans="1:11" ht="19.5">
      <c r="A43" s="24"/>
      <c r="B43" s="25"/>
      <c r="C43" s="499"/>
      <c r="D43" s="511"/>
      <c r="E43" s="514"/>
      <c r="F43" s="508"/>
      <c r="G43" s="184">
        <v>2024</v>
      </c>
      <c r="H43" s="202">
        <v>1781316.62</v>
      </c>
      <c r="I43" s="533"/>
      <c r="J43" s="536"/>
      <c r="K43" s="539"/>
    </row>
    <row r="44" spans="1:11" ht="20.25" thickBot="1">
      <c r="A44" s="24"/>
      <c r="B44" s="25"/>
      <c r="C44" s="499"/>
      <c r="D44" s="511"/>
      <c r="E44" s="514"/>
      <c r="F44" s="522"/>
      <c r="G44" s="302">
        <v>2025</v>
      </c>
      <c r="H44" s="209">
        <v>966750.49</v>
      </c>
      <c r="I44" s="533"/>
      <c r="J44" s="536"/>
      <c r="K44" s="539"/>
    </row>
    <row r="45" spans="1:11" ht="19.5">
      <c r="A45" s="24"/>
      <c r="B45" s="25"/>
      <c r="C45" s="499"/>
      <c r="D45" s="511"/>
      <c r="E45" s="514"/>
      <c r="F45" s="507" t="s">
        <v>187</v>
      </c>
      <c r="G45" s="310" t="s">
        <v>9</v>
      </c>
      <c r="H45" s="198">
        <f>H46+H47</f>
        <v>1694355.2200000002</v>
      </c>
      <c r="I45" s="533"/>
      <c r="J45" s="536"/>
      <c r="K45" s="539"/>
    </row>
    <row r="46" spans="1:11" ht="19.5">
      <c r="A46" s="24"/>
      <c r="B46" s="25"/>
      <c r="C46" s="499"/>
      <c r="D46" s="511"/>
      <c r="E46" s="514"/>
      <c r="F46" s="508"/>
      <c r="G46" s="184">
        <v>2024</v>
      </c>
      <c r="H46" s="202">
        <v>598646.92000000004</v>
      </c>
      <c r="I46" s="533"/>
      <c r="J46" s="536"/>
      <c r="K46" s="539"/>
    </row>
    <row r="47" spans="1:11" ht="20.25" thickBot="1">
      <c r="A47" s="24"/>
      <c r="B47" s="25"/>
      <c r="C47" s="500"/>
      <c r="D47" s="512"/>
      <c r="E47" s="515"/>
      <c r="F47" s="509"/>
      <c r="G47" s="210">
        <v>2025</v>
      </c>
      <c r="H47" s="206">
        <v>1095708.3</v>
      </c>
      <c r="I47" s="534"/>
      <c r="J47" s="537"/>
      <c r="K47" s="540"/>
    </row>
    <row r="48" spans="1:11" ht="26.25">
      <c r="A48" s="24"/>
      <c r="B48" s="25"/>
      <c r="C48" s="499" t="s">
        <v>150</v>
      </c>
      <c r="D48" s="511" t="s">
        <v>7</v>
      </c>
      <c r="E48" s="514" t="s">
        <v>64</v>
      </c>
      <c r="F48" s="544" t="s">
        <v>9</v>
      </c>
      <c r="G48" s="545"/>
      <c r="H48" s="211">
        <f>H51+H54</f>
        <v>4054334.52</v>
      </c>
      <c r="I48" s="212" t="s">
        <v>67</v>
      </c>
      <c r="J48" s="200">
        <f>H52+H55</f>
        <v>1886065.51</v>
      </c>
      <c r="K48" s="201">
        <f>H53+H56</f>
        <v>2168269.0099999998</v>
      </c>
    </row>
    <row r="49" spans="1:11" ht="64.5">
      <c r="A49" s="24"/>
      <c r="B49" s="25"/>
      <c r="C49" s="499"/>
      <c r="D49" s="511"/>
      <c r="E49" s="514"/>
      <c r="F49" s="518">
        <v>2024</v>
      </c>
      <c r="G49" s="519"/>
      <c r="H49" s="202">
        <f>H52+H55</f>
        <v>1886065.51</v>
      </c>
      <c r="I49" s="213" t="s">
        <v>196</v>
      </c>
      <c r="J49" s="214">
        <v>90</v>
      </c>
      <c r="K49" s="214">
        <v>54</v>
      </c>
    </row>
    <row r="50" spans="1:11" ht="27" thickBot="1">
      <c r="A50" s="24"/>
      <c r="B50" s="25"/>
      <c r="C50" s="499"/>
      <c r="D50" s="511"/>
      <c r="E50" s="514"/>
      <c r="F50" s="520">
        <v>2025</v>
      </c>
      <c r="G50" s="521"/>
      <c r="H50" s="206">
        <f>H53+H56</f>
        <v>2168269.0099999998</v>
      </c>
      <c r="I50" s="213" t="s">
        <v>17</v>
      </c>
      <c r="J50" s="207">
        <f>J48/J49</f>
        <v>20956.283444444445</v>
      </c>
      <c r="K50" s="207">
        <f>K48/K49</f>
        <v>40153.129814814813</v>
      </c>
    </row>
    <row r="51" spans="1:11" ht="19.5">
      <c r="A51" s="24"/>
      <c r="B51" s="25"/>
      <c r="C51" s="499"/>
      <c r="D51" s="511"/>
      <c r="E51" s="514"/>
      <c r="F51" s="507" t="s">
        <v>8</v>
      </c>
      <c r="G51" s="310" t="s">
        <v>9</v>
      </c>
      <c r="H51" s="198">
        <f>H52+H53</f>
        <v>1841260.12</v>
      </c>
      <c r="I51" s="532" t="s">
        <v>197</v>
      </c>
      <c r="J51" s="535">
        <v>0.86</v>
      </c>
      <c r="K51" s="535">
        <v>0.51</v>
      </c>
    </row>
    <row r="52" spans="1:11" ht="19.5">
      <c r="A52" s="24"/>
      <c r="B52" s="25"/>
      <c r="C52" s="499"/>
      <c r="D52" s="511"/>
      <c r="E52" s="514"/>
      <c r="F52" s="508"/>
      <c r="G52" s="184">
        <v>2024</v>
      </c>
      <c r="H52" s="202">
        <v>878114.77</v>
      </c>
      <c r="I52" s="533"/>
      <c r="J52" s="536"/>
      <c r="K52" s="536"/>
    </row>
    <row r="53" spans="1:11" ht="20.25" thickBot="1">
      <c r="A53" s="24"/>
      <c r="B53" s="25"/>
      <c r="C53" s="499"/>
      <c r="D53" s="511"/>
      <c r="E53" s="514"/>
      <c r="F53" s="522"/>
      <c r="G53" s="302">
        <v>2025</v>
      </c>
      <c r="H53" s="209">
        <v>963145.35</v>
      </c>
      <c r="I53" s="533"/>
      <c r="J53" s="536"/>
      <c r="K53" s="536"/>
    </row>
    <row r="54" spans="1:11" ht="19.5">
      <c r="A54" s="24"/>
      <c r="B54" s="25"/>
      <c r="C54" s="499"/>
      <c r="D54" s="511"/>
      <c r="E54" s="514"/>
      <c r="F54" s="507" t="s">
        <v>187</v>
      </c>
      <c r="G54" s="310" t="s">
        <v>9</v>
      </c>
      <c r="H54" s="198">
        <f>H55+H56</f>
        <v>2213074.4</v>
      </c>
      <c r="I54" s="533"/>
      <c r="J54" s="536"/>
      <c r="K54" s="536"/>
    </row>
    <row r="55" spans="1:11" ht="19.5">
      <c r="A55" s="24"/>
      <c r="B55" s="25"/>
      <c r="C55" s="499"/>
      <c r="D55" s="511"/>
      <c r="E55" s="514"/>
      <c r="F55" s="508"/>
      <c r="G55" s="184">
        <v>2024</v>
      </c>
      <c r="H55" s="202">
        <v>1007950.74</v>
      </c>
      <c r="I55" s="533"/>
      <c r="J55" s="536"/>
      <c r="K55" s="536"/>
    </row>
    <row r="56" spans="1:11" ht="20.25" thickBot="1">
      <c r="A56" s="24"/>
      <c r="B56" s="26"/>
      <c r="C56" s="499"/>
      <c r="D56" s="511"/>
      <c r="E56" s="514"/>
      <c r="F56" s="522"/>
      <c r="G56" s="302">
        <v>2025</v>
      </c>
      <c r="H56" s="209">
        <f>1295351.39-90227.73</f>
        <v>1205123.6599999999</v>
      </c>
      <c r="I56" s="534"/>
      <c r="J56" s="541"/>
      <c r="K56" s="541"/>
    </row>
    <row r="57" spans="1:11" ht="26.25">
      <c r="A57" s="48"/>
      <c r="B57" s="542" t="s">
        <v>135</v>
      </c>
      <c r="C57" s="424" t="s">
        <v>69</v>
      </c>
      <c r="D57" s="425" t="s">
        <v>7</v>
      </c>
      <c r="E57" s="426" t="s">
        <v>64</v>
      </c>
      <c r="F57" s="495" t="s">
        <v>8</v>
      </c>
      <c r="G57" s="181" t="s">
        <v>9</v>
      </c>
      <c r="H57" s="60">
        <f>H58+H59</f>
        <v>2156.58</v>
      </c>
      <c r="I57" s="83" t="s">
        <v>11</v>
      </c>
      <c r="J57" s="43">
        <v>1003.21</v>
      </c>
      <c r="K57" s="44">
        <v>1153.3699999999999</v>
      </c>
    </row>
    <row r="58" spans="1:11" ht="64.5">
      <c r="A58" s="48"/>
      <c r="B58" s="543"/>
      <c r="C58" s="392"/>
      <c r="D58" s="395"/>
      <c r="E58" s="398"/>
      <c r="F58" s="496"/>
      <c r="G58" s="21">
        <v>2024</v>
      </c>
      <c r="H58" s="61">
        <f>J57</f>
        <v>1003.21</v>
      </c>
      <c r="I58" s="84" t="s">
        <v>65</v>
      </c>
      <c r="J58" s="2">
        <v>1301</v>
      </c>
      <c r="K58" s="3">
        <v>1361</v>
      </c>
    </row>
    <row r="59" spans="1:11" ht="26.25">
      <c r="A59" s="48"/>
      <c r="B59" s="543"/>
      <c r="C59" s="392"/>
      <c r="D59" s="395"/>
      <c r="E59" s="398"/>
      <c r="F59" s="496"/>
      <c r="G59" s="21">
        <v>2025</v>
      </c>
      <c r="H59" s="61">
        <f>K57</f>
        <v>1153.3699999999999</v>
      </c>
      <c r="I59" s="84" t="s">
        <v>21</v>
      </c>
      <c r="J59" s="22">
        <f>J57/J58</f>
        <v>0.77110684089162185</v>
      </c>
      <c r="K59" s="23">
        <f>K57/K58</f>
        <v>0.8474430565760469</v>
      </c>
    </row>
    <row r="60" spans="1:11" ht="27" thickBot="1">
      <c r="A60" s="48"/>
      <c r="B60" s="543"/>
      <c r="C60" s="393"/>
      <c r="D60" s="396"/>
      <c r="E60" s="399"/>
      <c r="F60" s="497"/>
      <c r="G60" s="57"/>
      <c r="H60" s="58"/>
      <c r="I60" s="84" t="s">
        <v>189</v>
      </c>
      <c r="J60" s="50">
        <v>1</v>
      </c>
      <c r="K60" s="55">
        <v>1</v>
      </c>
    </row>
    <row r="61" spans="1:11" ht="26.25">
      <c r="A61" s="48"/>
      <c r="B61" s="85"/>
      <c r="C61" s="424" t="s">
        <v>70</v>
      </c>
      <c r="D61" s="425" t="s">
        <v>7</v>
      </c>
      <c r="E61" s="426" t="s">
        <v>64</v>
      </c>
      <c r="F61" s="495" t="s">
        <v>8</v>
      </c>
      <c r="G61" s="181" t="s">
        <v>9</v>
      </c>
      <c r="H61" s="60">
        <f>H62+H63</f>
        <v>61817.75</v>
      </c>
      <c r="I61" s="66" t="s">
        <v>11</v>
      </c>
      <c r="J61" s="53">
        <v>30068.400000000001</v>
      </c>
      <c r="K61" s="54">
        <v>31749.35</v>
      </c>
    </row>
    <row r="62" spans="1:11" ht="51.75">
      <c r="A62" s="48"/>
      <c r="B62" s="85"/>
      <c r="C62" s="392"/>
      <c r="D62" s="395"/>
      <c r="E62" s="398"/>
      <c r="F62" s="496"/>
      <c r="G62" s="21">
        <v>2024</v>
      </c>
      <c r="H62" s="61">
        <f>J61</f>
        <v>30068.400000000001</v>
      </c>
      <c r="I62" s="35" t="s">
        <v>50</v>
      </c>
      <c r="J62" s="22">
        <f>517880*1.139/1000</f>
        <v>589.86532</v>
      </c>
      <c r="K62" s="23">
        <f>647350*1.139*1.099/1000</f>
        <v>810.32748334999997</v>
      </c>
    </row>
    <row r="63" spans="1:11" ht="51.75">
      <c r="A63" s="48"/>
      <c r="B63" s="85"/>
      <c r="C63" s="392"/>
      <c r="D63" s="395"/>
      <c r="E63" s="398"/>
      <c r="F63" s="496"/>
      <c r="G63" s="21">
        <v>2025</v>
      </c>
      <c r="H63" s="61">
        <f>K61</f>
        <v>31749.35</v>
      </c>
      <c r="I63" s="35" t="s">
        <v>51</v>
      </c>
      <c r="J63" s="22">
        <f>J61-J62</f>
        <v>29478.534680000001</v>
      </c>
      <c r="K63" s="23">
        <f>K61-K62</f>
        <v>30939.022516649999</v>
      </c>
    </row>
    <row r="64" spans="1:11" ht="39.75" thickBot="1">
      <c r="A64" s="48"/>
      <c r="B64" s="85"/>
      <c r="C64" s="392"/>
      <c r="D64" s="395"/>
      <c r="E64" s="398"/>
      <c r="F64" s="497"/>
      <c r="G64" s="57"/>
      <c r="H64" s="58"/>
      <c r="I64" s="35" t="s">
        <v>190</v>
      </c>
      <c r="J64" s="2"/>
      <c r="K64" s="3"/>
    </row>
    <row r="65" spans="1:11" ht="39">
      <c r="A65" s="48"/>
      <c r="B65" s="85"/>
      <c r="C65" s="392"/>
      <c r="D65" s="395"/>
      <c r="E65" s="398"/>
      <c r="F65" s="86"/>
      <c r="G65" s="181"/>
      <c r="H65" s="33"/>
      <c r="I65" s="35" t="s">
        <v>71</v>
      </c>
      <c r="J65" s="2">
        <v>8</v>
      </c>
      <c r="K65" s="3">
        <v>10</v>
      </c>
    </row>
    <row r="66" spans="1:11" ht="39">
      <c r="A66" s="48"/>
      <c r="B66" s="85"/>
      <c r="C66" s="392"/>
      <c r="D66" s="395"/>
      <c r="E66" s="398"/>
      <c r="F66" s="86"/>
      <c r="G66" s="21"/>
      <c r="H66" s="34"/>
      <c r="I66" s="35" t="s">
        <v>30</v>
      </c>
      <c r="J66" s="2">
        <v>440</v>
      </c>
      <c r="K66" s="3">
        <v>430</v>
      </c>
    </row>
    <row r="67" spans="1:11" ht="26.25">
      <c r="A67" s="48"/>
      <c r="B67" s="85"/>
      <c r="C67" s="392"/>
      <c r="D67" s="395"/>
      <c r="E67" s="398"/>
      <c r="F67" s="86"/>
      <c r="G67" s="21"/>
      <c r="H67" s="34"/>
      <c r="I67" s="35" t="s">
        <v>186</v>
      </c>
      <c r="J67" s="2"/>
      <c r="K67" s="3"/>
    </row>
    <row r="68" spans="1:11" ht="39">
      <c r="A68" s="48"/>
      <c r="B68" s="85"/>
      <c r="C68" s="392"/>
      <c r="D68" s="395"/>
      <c r="E68" s="398"/>
      <c r="F68" s="86"/>
      <c r="G68" s="21"/>
      <c r="H68" s="34"/>
      <c r="I68" s="36" t="s">
        <v>31</v>
      </c>
      <c r="J68" s="22">
        <f>J62/J65</f>
        <v>73.733165</v>
      </c>
      <c r="K68" s="23">
        <f>K62/K65</f>
        <v>81.032748334999994</v>
      </c>
    </row>
    <row r="69" spans="1:11" ht="51.75">
      <c r="A69" s="48"/>
      <c r="B69" s="85"/>
      <c r="C69" s="392"/>
      <c r="D69" s="395"/>
      <c r="E69" s="398"/>
      <c r="F69" s="86"/>
      <c r="G69" s="21"/>
      <c r="H69" s="34"/>
      <c r="I69" s="36" t="s">
        <v>32</v>
      </c>
      <c r="J69" s="22">
        <f>J63/J66</f>
        <v>66.996669727272732</v>
      </c>
      <c r="K69" s="23">
        <f>K63/K66</f>
        <v>71.951215155</v>
      </c>
    </row>
    <row r="70" spans="1:11" ht="27" thickBot="1">
      <c r="A70" s="48"/>
      <c r="B70" s="85"/>
      <c r="C70" s="393"/>
      <c r="D70" s="396"/>
      <c r="E70" s="399"/>
      <c r="F70" s="87"/>
      <c r="G70" s="27"/>
      <c r="H70" s="63"/>
      <c r="I70" s="36" t="s">
        <v>151</v>
      </c>
      <c r="J70" s="37">
        <v>1</v>
      </c>
      <c r="K70" s="38">
        <v>1</v>
      </c>
    </row>
    <row r="71" spans="1:11" ht="26.25">
      <c r="A71" s="48"/>
      <c r="B71" s="29"/>
      <c r="C71" s="389" t="s">
        <v>72</v>
      </c>
      <c r="D71" s="390" t="s">
        <v>7</v>
      </c>
      <c r="E71" s="390" t="s">
        <v>64</v>
      </c>
      <c r="F71" s="495" t="s">
        <v>8</v>
      </c>
      <c r="G71" s="181" t="s">
        <v>9</v>
      </c>
      <c r="H71" s="60">
        <f>H72+H73</f>
        <v>20150.55</v>
      </c>
      <c r="I71" s="66" t="s">
        <v>11</v>
      </c>
      <c r="J71" s="53">
        <v>9151.3799999999992</v>
      </c>
      <c r="K71" s="54">
        <v>10999.17</v>
      </c>
    </row>
    <row r="72" spans="1:11" ht="51.75">
      <c r="A72" s="48"/>
      <c r="B72" s="29"/>
      <c r="C72" s="389"/>
      <c r="D72" s="390"/>
      <c r="E72" s="390"/>
      <c r="F72" s="496"/>
      <c r="G72" s="21">
        <v>2024</v>
      </c>
      <c r="H72" s="61">
        <f>J71</f>
        <v>9151.3799999999992</v>
      </c>
      <c r="I72" s="35" t="s">
        <v>52</v>
      </c>
      <c r="J72" s="2">
        <f>1301+19471</f>
        <v>20772</v>
      </c>
      <c r="K72" s="3">
        <f>1361+21418</f>
        <v>22779</v>
      </c>
    </row>
    <row r="73" spans="1:11" ht="26.25">
      <c r="A73" s="48"/>
      <c r="B73" s="29"/>
      <c r="C73" s="389"/>
      <c r="D73" s="390"/>
      <c r="E73" s="390"/>
      <c r="F73" s="496"/>
      <c r="G73" s="21">
        <v>2025</v>
      </c>
      <c r="H73" s="61">
        <f>K71</f>
        <v>10999.17</v>
      </c>
      <c r="I73" s="35" t="s">
        <v>10</v>
      </c>
      <c r="J73" s="30">
        <f>J71/J72</f>
        <v>0.44056325823223569</v>
      </c>
      <c r="K73" s="5">
        <f>K71/K72</f>
        <v>0.48286448044251284</v>
      </c>
    </row>
    <row r="74" spans="1:11" ht="27" thickBot="1">
      <c r="A74" s="48"/>
      <c r="B74" s="29"/>
      <c r="C74" s="389"/>
      <c r="D74" s="390"/>
      <c r="E74" s="390"/>
      <c r="F74" s="546"/>
      <c r="G74" s="64"/>
      <c r="H74" s="65"/>
      <c r="I74" s="35" t="s">
        <v>151</v>
      </c>
      <c r="J74" s="67">
        <v>1</v>
      </c>
      <c r="K74" s="68">
        <v>1</v>
      </c>
    </row>
    <row r="75" spans="1:11" ht="26.25">
      <c r="A75" s="48"/>
      <c r="B75" s="29"/>
      <c r="C75" s="401" t="s">
        <v>73</v>
      </c>
      <c r="D75" s="402" t="s">
        <v>7</v>
      </c>
      <c r="E75" s="403" t="s">
        <v>64</v>
      </c>
      <c r="F75" s="495" t="s">
        <v>8</v>
      </c>
      <c r="G75" s="181" t="s">
        <v>9</v>
      </c>
      <c r="H75" s="60">
        <f>H76+H77</f>
        <v>2733.38</v>
      </c>
      <c r="I75" s="82" t="s">
        <v>11</v>
      </c>
      <c r="J75" s="53">
        <v>1222.0899999999999</v>
      </c>
      <c r="K75" s="54">
        <v>1511.29</v>
      </c>
    </row>
    <row r="76" spans="1:11" ht="64.5">
      <c r="A76" s="48"/>
      <c r="B76" s="29"/>
      <c r="C76" s="389"/>
      <c r="D76" s="390"/>
      <c r="E76" s="404"/>
      <c r="F76" s="496"/>
      <c r="G76" s="21">
        <v>2024</v>
      </c>
      <c r="H76" s="61">
        <f>J75</f>
        <v>1222.0899999999999</v>
      </c>
      <c r="I76" s="84" t="s">
        <v>114</v>
      </c>
      <c r="J76" s="2">
        <v>44</v>
      </c>
      <c r="K76" s="3">
        <v>50</v>
      </c>
    </row>
    <row r="77" spans="1:11" ht="19.5">
      <c r="A77" s="48"/>
      <c r="B77" s="29"/>
      <c r="C77" s="389"/>
      <c r="D77" s="390"/>
      <c r="E77" s="404"/>
      <c r="F77" s="496"/>
      <c r="G77" s="21">
        <v>2025</v>
      </c>
      <c r="H77" s="61">
        <f>K75</f>
        <v>1511.29</v>
      </c>
      <c r="I77" s="84" t="s">
        <v>55</v>
      </c>
      <c r="J77" s="2">
        <v>39</v>
      </c>
      <c r="K77" s="3">
        <v>42</v>
      </c>
    </row>
    <row r="78" spans="1:11">
      <c r="A78" s="48"/>
      <c r="B78" s="29"/>
      <c r="C78" s="389"/>
      <c r="D78" s="390"/>
      <c r="E78" s="404"/>
      <c r="F78" s="496"/>
      <c r="G78" s="51"/>
      <c r="H78" s="56"/>
      <c r="I78" s="84" t="s">
        <v>56</v>
      </c>
      <c r="J78" s="2">
        <v>5</v>
      </c>
      <c r="K78" s="3">
        <v>8</v>
      </c>
    </row>
    <row r="79" spans="1:11" ht="26.25">
      <c r="A79" s="48"/>
      <c r="B79" s="29"/>
      <c r="C79" s="389"/>
      <c r="D79" s="390"/>
      <c r="E79" s="404"/>
      <c r="F79" s="496"/>
      <c r="G79" s="21"/>
      <c r="H79" s="61"/>
      <c r="I79" s="84" t="s">
        <v>21</v>
      </c>
      <c r="J79" s="30">
        <f>J75/J76</f>
        <v>27.774772727272726</v>
      </c>
      <c r="K79" s="5">
        <f>K75/K76</f>
        <v>30.2258</v>
      </c>
    </row>
    <row r="80" spans="1:11" ht="27" thickBot="1">
      <c r="A80" s="48"/>
      <c r="B80" s="29"/>
      <c r="C80" s="389"/>
      <c r="D80" s="390"/>
      <c r="E80" s="404"/>
      <c r="F80" s="497"/>
      <c r="G80" s="27"/>
      <c r="H80" s="62"/>
      <c r="I80" s="84" t="s">
        <v>189</v>
      </c>
      <c r="J80" s="67">
        <v>1</v>
      </c>
      <c r="K80" s="68">
        <v>1</v>
      </c>
    </row>
    <row r="81" spans="1:11" ht="26.25">
      <c r="A81" s="48"/>
      <c r="B81" s="29"/>
      <c r="C81" s="401" t="s">
        <v>66</v>
      </c>
      <c r="D81" s="402" t="s">
        <v>7</v>
      </c>
      <c r="E81" s="403" t="s">
        <v>64</v>
      </c>
      <c r="F81" s="549" t="s">
        <v>8</v>
      </c>
      <c r="G81" s="133" t="s">
        <v>9</v>
      </c>
      <c r="H81" s="74">
        <f>H82+H83</f>
        <v>85097.41</v>
      </c>
      <c r="I81" s="82" t="s">
        <v>11</v>
      </c>
      <c r="J81" s="53">
        <v>38911.99</v>
      </c>
      <c r="K81" s="54">
        <v>46185.42</v>
      </c>
    </row>
    <row r="82" spans="1:11" ht="77.25">
      <c r="A82" s="48"/>
      <c r="B82" s="29"/>
      <c r="C82" s="389"/>
      <c r="D82" s="390"/>
      <c r="E82" s="404"/>
      <c r="F82" s="549"/>
      <c r="G82" s="21">
        <v>2024</v>
      </c>
      <c r="H82" s="61">
        <f>J81</f>
        <v>38911.99</v>
      </c>
      <c r="I82" s="84" t="s">
        <v>115</v>
      </c>
      <c r="J82" s="2">
        <v>325</v>
      </c>
      <c r="K82" s="3">
        <v>351</v>
      </c>
    </row>
    <row r="83" spans="1:11" ht="19.5">
      <c r="A83" s="48"/>
      <c r="B83" s="29"/>
      <c r="C83" s="389"/>
      <c r="D83" s="390"/>
      <c r="E83" s="404"/>
      <c r="F83" s="549"/>
      <c r="G83" s="21">
        <v>2025</v>
      </c>
      <c r="H83" s="61">
        <f>K81</f>
        <v>46185.42</v>
      </c>
      <c r="I83" s="84" t="s">
        <v>55</v>
      </c>
      <c r="J83" s="2">
        <v>258</v>
      </c>
      <c r="K83" s="3">
        <v>280</v>
      </c>
    </row>
    <row r="84" spans="1:11">
      <c r="A84" s="48"/>
      <c r="B84" s="29"/>
      <c r="C84" s="389"/>
      <c r="D84" s="390"/>
      <c r="E84" s="404"/>
      <c r="F84" s="549"/>
      <c r="G84" s="51"/>
      <c r="H84" s="56"/>
      <c r="I84" s="84" t="s">
        <v>56</v>
      </c>
      <c r="J84" s="2">
        <f>J82-J83</f>
        <v>67</v>
      </c>
      <c r="K84" s="3">
        <f>K82-K83</f>
        <v>71</v>
      </c>
    </row>
    <row r="85" spans="1:11" ht="26.25">
      <c r="A85" s="48"/>
      <c r="B85" s="29"/>
      <c r="C85" s="389"/>
      <c r="D85" s="390"/>
      <c r="E85" s="404"/>
      <c r="F85" s="549"/>
      <c r="G85" s="21"/>
      <c r="H85" s="61"/>
      <c r="I85" s="84" t="s">
        <v>21</v>
      </c>
      <c r="J85" s="30">
        <f>J81/J82</f>
        <v>119.72919999999999</v>
      </c>
      <c r="K85" s="5">
        <f>K81/K82</f>
        <v>131.58239316239315</v>
      </c>
    </row>
    <row r="86" spans="1:11" ht="27" thickBot="1">
      <c r="A86" s="48"/>
      <c r="B86" s="29"/>
      <c r="C86" s="389"/>
      <c r="D86" s="390"/>
      <c r="E86" s="404"/>
      <c r="F86" s="550"/>
      <c r="G86" s="27"/>
      <c r="H86" s="62"/>
      <c r="I86" s="84" t="s">
        <v>151</v>
      </c>
      <c r="J86" s="67">
        <v>1</v>
      </c>
      <c r="K86" s="68">
        <v>1</v>
      </c>
    </row>
    <row r="87" spans="1:11" ht="26.25">
      <c r="A87" s="48"/>
      <c r="B87" s="29"/>
      <c r="C87" s="401" t="s">
        <v>74</v>
      </c>
      <c r="D87" s="402" t="s">
        <v>7</v>
      </c>
      <c r="E87" s="402" t="s">
        <v>64</v>
      </c>
      <c r="F87" s="547" t="s">
        <v>8</v>
      </c>
      <c r="G87" s="133" t="s">
        <v>9</v>
      </c>
      <c r="H87" s="74">
        <f>H88+H89</f>
        <v>79037.91</v>
      </c>
      <c r="I87" s="66" t="s">
        <v>11</v>
      </c>
      <c r="J87" s="53">
        <v>35504.379999999997</v>
      </c>
      <c r="K87" s="54">
        <v>43533.53</v>
      </c>
    </row>
    <row r="88" spans="1:11" ht="51.75">
      <c r="A88" s="48"/>
      <c r="B88" s="29"/>
      <c r="C88" s="389"/>
      <c r="D88" s="390"/>
      <c r="E88" s="390"/>
      <c r="F88" s="496"/>
      <c r="G88" s="21">
        <v>2024</v>
      </c>
      <c r="H88" s="61">
        <f>J87</f>
        <v>35504.379999999997</v>
      </c>
      <c r="I88" s="35" t="s">
        <v>162</v>
      </c>
      <c r="J88" s="2">
        <v>18</v>
      </c>
      <c r="K88" s="3">
        <v>21</v>
      </c>
    </row>
    <row r="89" spans="1:11" ht="26.25">
      <c r="A89" s="48"/>
      <c r="B89" s="29"/>
      <c r="C89" s="389"/>
      <c r="D89" s="390"/>
      <c r="E89" s="390"/>
      <c r="F89" s="496"/>
      <c r="G89" s="21">
        <v>2025</v>
      </c>
      <c r="H89" s="61">
        <f>K87</f>
        <v>43533.53</v>
      </c>
      <c r="I89" s="35" t="s">
        <v>21</v>
      </c>
      <c r="J89" s="30">
        <f>J87/J88</f>
        <v>1972.4655555555555</v>
      </c>
      <c r="K89" s="5">
        <f>K87/K88</f>
        <v>2073.0252380952379</v>
      </c>
    </row>
    <row r="90" spans="1:11" ht="27" thickBot="1">
      <c r="A90" s="48"/>
      <c r="B90" s="29"/>
      <c r="C90" s="389"/>
      <c r="D90" s="390"/>
      <c r="E90" s="390"/>
      <c r="F90" s="546"/>
      <c r="G90" s="64"/>
      <c r="H90" s="65"/>
      <c r="I90" s="35" t="s">
        <v>151</v>
      </c>
      <c r="J90" s="67">
        <v>1</v>
      </c>
      <c r="K90" s="68">
        <v>1</v>
      </c>
    </row>
    <row r="91" spans="1:11" ht="26.25">
      <c r="A91" s="48"/>
      <c r="B91" s="29"/>
      <c r="C91" s="401" t="s">
        <v>33</v>
      </c>
      <c r="D91" s="402" t="s">
        <v>7</v>
      </c>
      <c r="E91" s="403" t="s">
        <v>64</v>
      </c>
      <c r="F91" s="548" t="s">
        <v>8</v>
      </c>
      <c r="G91" s="181" t="s">
        <v>9</v>
      </c>
      <c r="H91" s="60">
        <f>H92+H93</f>
        <v>95623.15</v>
      </c>
      <c r="I91" s="82" t="s">
        <v>11</v>
      </c>
      <c r="J91" s="53">
        <v>45538.49</v>
      </c>
      <c r="K91" s="54">
        <v>50084.66</v>
      </c>
    </row>
    <row r="92" spans="1:11" ht="51.75">
      <c r="A92" s="48"/>
      <c r="B92" s="29"/>
      <c r="C92" s="389"/>
      <c r="D92" s="390"/>
      <c r="E92" s="404"/>
      <c r="F92" s="549"/>
      <c r="G92" s="21">
        <v>2024</v>
      </c>
      <c r="H92" s="61">
        <f>J91</f>
        <v>45538.49</v>
      </c>
      <c r="I92" s="84" t="s">
        <v>163</v>
      </c>
      <c r="J92" s="2">
        <v>74</v>
      </c>
      <c r="K92" s="3">
        <v>74</v>
      </c>
    </row>
    <row r="93" spans="1:11" ht="19.5">
      <c r="A93" s="48"/>
      <c r="B93" s="29"/>
      <c r="C93" s="389"/>
      <c r="D93" s="390"/>
      <c r="E93" s="404"/>
      <c r="F93" s="549"/>
      <c r="G93" s="21">
        <v>2025</v>
      </c>
      <c r="H93" s="61">
        <f>K91</f>
        <v>50084.66</v>
      </c>
      <c r="I93" s="84" t="s">
        <v>15</v>
      </c>
      <c r="J93" s="2">
        <v>56</v>
      </c>
      <c r="K93" s="3">
        <v>56</v>
      </c>
    </row>
    <row r="94" spans="1:11">
      <c r="A94" s="48"/>
      <c r="B94" s="29"/>
      <c r="C94" s="389"/>
      <c r="D94" s="390"/>
      <c r="E94" s="404"/>
      <c r="F94" s="549"/>
      <c r="G94" s="51"/>
      <c r="H94" s="56"/>
      <c r="I94" s="84" t="s">
        <v>16</v>
      </c>
      <c r="J94" s="2">
        <f>J92-J93</f>
        <v>18</v>
      </c>
      <c r="K94" s="3">
        <v>18</v>
      </c>
    </row>
    <row r="95" spans="1:11" ht="26.25">
      <c r="A95" s="48"/>
      <c r="B95" s="29"/>
      <c r="C95" s="389"/>
      <c r="D95" s="390"/>
      <c r="E95" s="404"/>
      <c r="F95" s="549"/>
      <c r="G95" s="21"/>
      <c r="H95" s="61"/>
      <c r="I95" s="84" t="s">
        <v>21</v>
      </c>
      <c r="J95" s="30">
        <f>J91/J92</f>
        <v>615.38499999999999</v>
      </c>
      <c r="K95" s="5">
        <f>K91/K92</f>
        <v>676.81972972972983</v>
      </c>
    </row>
    <row r="96" spans="1:11" ht="27" thickBot="1">
      <c r="A96" s="48"/>
      <c r="B96" s="29"/>
      <c r="C96" s="389"/>
      <c r="D96" s="390"/>
      <c r="E96" s="404"/>
      <c r="F96" s="550"/>
      <c r="G96" s="27"/>
      <c r="H96" s="62"/>
      <c r="I96" s="84" t="s">
        <v>151</v>
      </c>
      <c r="J96" s="67">
        <v>1</v>
      </c>
      <c r="K96" s="68">
        <v>1</v>
      </c>
    </row>
    <row r="97" spans="1:11" ht="26.25">
      <c r="A97" s="48"/>
      <c r="B97" s="29"/>
      <c r="C97" s="401" t="s">
        <v>34</v>
      </c>
      <c r="D97" s="402" t="s">
        <v>7</v>
      </c>
      <c r="E97" s="403" t="s">
        <v>64</v>
      </c>
      <c r="F97" s="549" t="s">
        <v>8</v>
      </c>
      <c r="G97" s="133" t="s">
        <v>9</v>
      </c>
      <c r="H97" s="74">
        <f>H98+H99</f>
        <v>10403.490000000002</v>
      </c>
      <c r="I97" s="82" t="s">
        <v>11</v>
      </c>
      <c r="J97" s="53">
        <v>4937.68</v>
      </c>
      <c r="K97" s="54">
        <v>5465.81</v>
      </c>
    </row>
    <row r="98" spans="1:11" ht="39">
      <c r="A98" s="48"/>
      <c r="B98" s="29"/>
      <c r="C98" s="389"/>
      <c r="D98" s="390"/>
      <c r="E98" s="404"/>
      <c r="F98" s="549"/>
      <c r="G98" s="21">
        <v>2024</v>
      </c>
      <c r="H98" s="61">
        <f>J97</f>
        <v>4937.68</v>
      </c>
      <c r="I98" s="84" t="s">
        <v>75</v>
      </c>
      <c r="J98" s="2">
        <v>74</v>
      </c>
      <c r="K98" s="3">
        <v>74</v>
      </c>
    </row>
    <row r="99" spans="1:11" ht="19.5">
      <c r="A99" s="48"/>
      <c r="B99" s="29"/>
      <c r="C99" s="389"/>
      <c r="D99" s="390"/>
      <c r="E99" s="404"/>
      <c r="F99" s="549"/>
      <c r="G99" s="21">
        <v>2025</v>
      </c>
      <c r="H99" s="61">
        <f>K97</f>
        <v>5465.81</v>
      </c>
      <c r="I99" s="84" t="s">
        <v>15</v>
      </c>
      <c r="J99" s="2">
        <v>56</v>
      </c>
      <c r="K99" s="3">
        <v>56</v>
      </c>
    </row>
    <row r="100" spans="1:11">
      <c r="A100" s="48"/>
      <c r="B100" s="29"/>
      <c r="C100" s="389"/>
      <c r="D100" s="390"/>
      <c r="E100" s="404"/>
      <c r="F100" s="549"/>
      <c r="G100" s="51"/>
      <c r="H100" s="56"/>
      <c r="I100" s="84" t="s">
        <v>16</v>
      </c>
      <c r="J100" s="2">
        <f>J98-J99</f>
        <v>18</v>
      </c>
      <c r="K100" s="3">
        <v>18</v>
      </c>
    </row>
    <row r="101" spans="1:11" ht="26.25">
      <c r="A101" s="48"/>
      <c r="B101" s="29"/>
      <c r="C101" s="389"/>
      <c r="D101" s="390"/>
      <c r="E101" s="404"/>
      <c r="F101" s="549"/>
      <c r="G101" s="21"/>
      <c r="H101" s="61"/>
      <c r="I101" s="84" t="s">
        <v>21</v>
      </c>
      <c r="J101" s="30">
        <f>J97/J98</f>
        <v>66.725405405405411</v>
      </c>
      <c r="K101" s="5">
        <f>K97/K98</f>
        <v>73.862297297297303</v>
      </c>
    </row>
    <row r="102" spans="1:11" ht="27" thickBot="1">
      <c r="A102" s="48"/>
      <c r="B102" s="29"/>
      <c r="C102" s="389"/>
      <c r="D102" s="390"/>
      <c r="E102" s="404"/>
      <c r="F102" s="550"/>
      <c r="G102" s="27"/>
      <c r="H102" s="62"/>
      <c r="I102" s="84" t="s">
        <v>151</v>
      </c>
      <c r="J102" s="67">
        <v>1</v>
      </c>
      <c r="K102" s="68">
        <v>1</v>
      </c>
    </row>
    <row r="103" spans="1:11" ht="26.25">
      <c r="A103" s="48"/>
      <c r="B103" s="29"/>
      <c r="C103" s="401" t="s">
        <v>35</v>
      </c>
      <c r="D103" s="402" t="s">
        <v>7</v>
      </c>
      <c r="E103" s="403" t="s">
        <v>64</v>
      </c>
      <c r="F103" s="548" t="s">
        <v>8</v>
      </c>
      <c r="G103" s="133" t="s">
        <v>9</v>
      </c>
      <c r="H103" s="74">
        <f>H104+H105</f>
        <v>107369.4</v>
      </c>
      <c r="I103" s="82" t="s">
        <v>11</v>
      </c>
      <c r="J103" s="53">
        <v>50269.42</v>
      </c>
      <c r="K103" s="54">
        <v>57099.98</v>
      </c>
    </row>
    <row r="104" spans="1:11" ht="51.75">
      <c r="A104" s="48"/>
      <c r="B104" s="29"/>
      <c r="C104" s="389"/>
      <c r="D104" s="390"/>
      <c r="E104" s="404"/>
      <c r="F104" s="549"/>
      <c r="G104" s="21">
        <v>2024</v>
      </c>
      <c r="H104" s="61">
        <f>J103</f>
        <v>50269.42</v>
      </c>
      <c r="I104" s="84" t="s">
        <v>164</v>
      </c>
      <c r="J104" s="2">
        <v>149</v>
      </c>
      <c r="K104" s="3">
        <v>154</v>
      </c>
    </row>
    <row r="105" spans="1:11" ht="19.5">
      <c r="A105" s="48"/>
      <c r="B105" s="29"/>
      <c r="C105" s="389"/>
      <c r="D105" s="390"/>
      <c r="E105" s="404"/>
      <c r="F105" s="549"/>
      <c r="G105" s="21">
        <v>2025</v>
      </c>
      <c r="H105" s="61">
        <f>K103</f>
        <v>57099.98</v>
      </c>
      <c r="I105" s="84" t="s">
        <v>15</v>
      </c>
      <c r="J105" s="2">
        <v>78</v>
      </c>
      <c r="K105" s="3">
        <v>80</v>
      </c>
    </row>
    <row r="106" spans="1:11">
      <c r="A106" s="48"/>
      <c r="B106" s="29"/>
      <c r="C106" s="389"/>
      <c r="D106" s="390"/>
      <c r="E106" s="404"/>
      <c r="F106" s="549"/>
      <c r="G106" s="51"/>
      <c r="H106" s="56"/>
      <c r="I106" s="84" t="s">
        <v>16</v>
      </c>
      <c r="J106" s="2">
        <f>J104-J105</f>
        <v>71</v>
      </c>
      <c r="K106" s="3">
        <f>K104-K105</f>
        <v>74</v>
      </c>
    </row>
    <row r="107" spans="1:11" ht="26.25">
      <c r="A107" s="48"/>
      <c r="B107" s="29"/>
      <c r="C107" s="389"/>
      <c r="D107" s="390"/>
      <c r="E107" s="404"/>
      <c r="F107" s="549"/>
      <c r="G107" s="21"/>
      <c r="H107" s="61"/>
      <c r="I107" s="84" t="s">
        <v>21</v>
      </c>
      <c r="J107" s="30">
        <f>J103/J104</f>
        <v>337.37865771812079</v>
      </c>
      <c r="K107" s="5">
        <f>K103/K104</f>
        <v>370.77909090909094</v>
      </c>
    </row>
    <row r="108" spans="1:11" ht="27" thickBot="1">
      <c r="A108" s="48"/>
      <c r="B108" s="29"/>
      <c r="C108" s="389"/>
      <c r="D108" s="390"/>
      <c r="E108" s="404"/>
      <c r="F108" s="550"/>
      <c r="G108" s="27"/>
      <c r="H108" s="62"/>
      <c r="I108" s="84" t="s">
        <v>151</v>
      </c>
      <c r="J108" s="67">
        <v>1</v>
      </c>
      <c r="K108" s="68">
        <v>1</v>
      </c>
    </row>
    <row r="109" spans="1:11" ht="26.25">
      <c r="A109" s="48"/>
      <c r="B109" s="29"/>
      <c r="C109" s="401" t="s">
        <v>36</v>
      </c>
      <c r="D109" s="402" t="s">
        <v>7</v>
      </c>
      <c r="E109" s="403" t="s">
        <v>64</v>
      </c>
      <c r="F109" s="547" t="s">
        <v>8</v>
      </c>
      <c r="G109" s="133" t="s">
        <v>9</v>
      </c>
      <c r="H109" s="74">
        <f>H110+H111</f>
        <v>72658.19</v>
      </c>
      <c r="I109" s="82" t="s">
        <v>11</v>
      </c>
      <c r="J109" s="53">
        <v>34615.620000000003</v>
      </c>
      <c r="K109" s="54">
        <v>38042.57</v>
      </c>
    </row>
    <row r="110" spans="1:11" ht="51.75">
      <c r="A110" s="48"/>
      <c r="B110" s="29"/>
      <c r="C110" s="389"/>
      <c r="D110" s="390"/>
      <c r="E110" s="404"/>
      <c r="F110" s="496"/>
      <c r="G110" s="21">
        <v>2024</v>
      </c>
      <c r="H110" s="61">
        <f>J109</f>
        <v>34615.620000000003</v>
      </c>
      <c r="I110" s="84" t="s">
        <v>165</v>
      </c>
      <c r="J110" s="2">
        <v>151</v>
      </c>
      <c r="K110" s="3">
        <v>151</v>
      </c>
    </row>
    <row r="111" spans="1:11" ht="19.5">
      <c r="A111" s="48"/>
      <c r="B111" s="29"/>
      <c r="C111" s="389"/>
      <c r="D111" s="390"/>
      <c r="E111" s="404"/>
      <c r="F111" s="496"/>
      <c r="G111" s="21">
        <v>2025</v>
      </c>
      <c r="H111" s="61">
        <f>K109</f>
        <v>38042.57</v>
      </c>
      <c r="I111" s="84" t="s">
        <v>15</v>
      </c>
      <c r="J111" s="2">
        <v>61</v>
      </c>
      <c r="K111" s="3">
        <v>61</v>
      </c>
    </row>
    <row r="112" spans="1:11">
      <c r="A112" s="48"/>
      <c r="B112" s="29"/>
      <c r="C112" s="389"/>
      <c r="D112" s="390"/>
      <c r="E112" s="404"/>
      <c r="F112" s="496"/>
      <c r="G112" s="51"/>
      <c r="H112" s="56"/>
      <c r="I112" s="84" t="s">
        <v>16</v>
      </c>
      <c r="J112" s="2">
        <v>90</v>
      </c>
      <c r="K112" s="3">
        <v>90</v>
      </c>
    </row>
    <row r="113" spans="1:11" ht="26.25">
      <c r="A113" s="48"/>
      <c r="B113" s="29"/>
      <c r="C113" s="389"/>
      <c r="D113" s="390"/>
      <c r="E113" s="404"/>
      <c r="F113" s="496"/>
      <c r="G113" s="21"/>
      <c r="H113" s="61"/>
      <c r="I113" s="84" t="s">
        <v>21</v>
      </c>
      <c r="J113" s="30">
        <f>J109/J110</f>
        <v>229.24251655629141</v>
      </c>
      <c r="K113" s="5">
        <f>K109/K110</f>
        <v>251.93754966887417</v>
      </c>
    </row>
    <row r="114" spans="1:11" ht="27" thickBot="1">
      <c r="A114" s="48"/>
      <c r="B114" s="29"/>
      <c r="C114" s="389"/>
      <c r="D114" s="390"/>
      <c r="E114" s="404"/>
      <c r="F114" s="497"/>
      <c r="G114" s="27"/>
      <c r="H114" s="62"/>
      <c r="I114" s="84" t="s">
        <v>151</v>
      </c>
      <c r="J114" s="67">
        <v>1</v>
      </c>
      <c r="K114" s="68">
        <v>1</v>
      </c>
    </row>
    <row r="115" spans="1:11" ht="26.25">
      <c r="A115" s="48"/>
      <c r="B115" s="29"/>
      <c r="C115" s="401" t="s">
        <v>37</v>
      </c>
      <c r="D115" s="402" t="s">
        <v>7</v>
      </c>
      <c r="E115" s="403" t="s">
        <v>64</v>
      </c>
      <c r="F115" s="549" t="s">
        <v>8</v>
      </c>
      <c r="G115" s="133" t="s">
        <v>9</v>
      </c>
      <c r="H115" s="74">
        <f>H116+H117</f>
        <v>1563.84</v>
      </c>
      <c r="I115" s="82" t="s">
        <v>11</v>
      </c>
      <c r="J115" s="53">
        <v>745.04</v>
      </c>
      <c r="K115" s="54">
        <v>818.8</v>
      </c>
    </row>
    <row r="116" spans="1:11" ht="51.75">
      <c r="A116" s="48"/>
      <c r="B116" s="29"/>
      <c r="C116" s="389"/>
      <c r="D116" s="390"/>
      <c r="E116" s="404"/>
      <c r="F116" s="549"/>
      <c r="G116" s="21">
        <v>2024</v>
      </c>
      <c r="H116" s="61">
        <f>J115</f>
        <v>745.04</v>
      </c>
      <c r="I116" s="84" t="s">
        <v>166</v>
      </c>
      <c r="J116" s="2">
        <v>3</v>
      </c>
      <c r="K116" s="3">
        <v>3</v>
      </c>
    </row>
    <row r="117" spans="1:11" ht="19.5">
      <c r="A117" s="48"/>
      <c r="B117" s="29"/>
      <c r="C117" s="389"/>
      <c r="D117" s="390"/>
      <c r="E117" s="404"/>
      <c r="F117" s="549"/>
      <c r="G117" s="21">
        <v>2025</v>
      </c>
      <c r="H117" s="61">
        <f>K115</f>
        <v>818.8</v>
      </c>
      <c r="I117" s="84" t="s">
        <v>15</v>
      </c>
      <c r="J117" s="2">
        <v>1</v>
      </c>
      <c r="K117" s="3">
        <v>1</v>
      </c>
    </row>
    <row r="118" spans="1:11">
      <c r="A118" s="48"/>
      <c r="B118" s="29"/>
      <c r="C118" s="389"/>
      <c r="D118" s="390"/>
      <c r="E118" s="404"/>
      <c r="F118" s="549"/>
      <c r="G118" s="51"/>
      <c r="H118" s="56"/>
      <c r="I118" s="84" t="s">
        <v>16</v>
      </c>
      <c r="J118" s="2">
        <v>2</v>
      </c>
      <c r="K118" s="3">
        <v>2</v>
      </c>
    </row>
    <row r="119" spans="1:11" ht="26.25">
      <c r="A119" s="48"/>
      <c r="B119" s="29"/>
      <c r="C119" s="389"/>
      <c r="D119" s="390"/>
      <c r="E119" s="404"/>
      <c r="F119" s="549"/>
      <c r="G119" s="21"/>
      <c r="H119" s="61"/>
      <c r="I119" s="84" t="s">
        <v>21</v>
      </c>
      <c r="J119" s="30">
        <f>J115/J116</f>
        <v>248.34666666666666</v>
      </c>
      <c r="K119" s="5">
        <f>K115/K116</f>
        <v>272.93333333333334</v>
      </c>
    </row>
    <row r="120" spans="1:11" ht="27" thickBot="1">
      <c r="A120" s="48"/>
      <c r="B120" s="29"/>
      <c r="C120" s="389"/>
      <c r="D120" s="390"/>
      <c r="E120" s="404"/>
      <c r="F120" s="550"/>
      <c r="G120" s="27"/>
      <c r="H120" s="62"/>
      <c r="I120" s="84" t="s">
        <v>152</v>
      </c>
      <c r="J120" s="67">
        <v>1</v>
      </c>
      <c r="K120" s="68">
        <v>1</v>
      </c>
    </row>
    <row r="121" spans="1:11" ht="26.25">
      <c r="A121" s="48"/>
      <c r="B121" s="29"/>
      <c r="C121" s="401" t="s">
        <v>38</v>
      </c>
      <c r="D121" s="402" t="s">
        <v>7</v>
      </c>
      <c r="E121" s="403" t="s">
        <v>64</v>
      </c>
      <c r="F121" s="547" t="s">
        <v>8</v>
      </c>
      <c r="G121" s="133" t="s">
        <v>9</v>
      </c>
      <c r="H121" s="74">
        <f>H122+H123</f>
        <v>1991.2799999999997</v>
      </c>
      <c r="I121" s="82" t="s">
        <v>11</v>
      </c>
      <c r="J121" s="53">
        <v>948.68</v>
      </c>
      <c r="K121" s="54">
        <v>1042.5999999999999</v>
      </c>
    </row>
    <row r="122" spans="1:11" ht="51.75">
      <c r="A122" s="48"/>
      <c r="B122" s="29"/>
      <c r="C122" s="389"/>
      <c r="D122" s="390"/>
      <c r="E122" s="404"/>
      <c r="F122" s="496"/>
      <c r="G122" s="21">
        <v>2024</v>
      </c>
      <c r="H122" s="61">
        <f>J121</f>
        <v>948.68</v>
      </c>
      <c r="I122" s="84" t="s">
        <v>167</v>
      </c>
      <c r="J122" s="2">
        <v>5</v>
      </c>
      <c r="K122" s="3">
        <v>5</v>
      </c>
    </row>
    <row r="123" spans="1:11" ht="19.5">
      <c r="A123" s="48"/>
      <c r="B123" s="29"/>
      <c r="C123" s="389"/>
      <c r="D123" s="390"/>
      <c r="E123" s="404"/>
      <c r="F123" s="496"/>
      <c r="G123" s="21">
        <v>2025</v>
      </c>
      <c r="H123" s="61">
        <f>K121</f>
        <v>1042.5999999999999</v>
      </c>
      <c r="I123" s="84" t="s">
        <v>15</v>
      </c>
      <c r="J123" s="2">
        <v>1</v>
      </c>
      <c r="K123" s="3">
        <v>1</v>
      </c>
    </row>
    <row r="124" spans="1:11">
      <c r="A124" s="48"/>
      <c r="B124" s="29"/>
      <c r="C124" s="389"/>
      <c r="D124" s="390"/>
      <c r="E124" s="404"/>
      <c r="F124" s="496"/>
      <c r="G124" s="51"/>
      <c r="H124" s="56"/>
      <c r="I124" s="84" t="s">
        <v>16</v>
      </c>
      <c r="J124" s="2">
        <v>4</v>
      </c>
      <c r="K124" s="3">
        <v>4</v>
      </c>
    </row>
    <row r="125" spans="1:11" ht="26.25">
      <c r="A125" s="48"/>
      <c r="B125" s="29"/>
      <c r="C125" s="389"/>
      <c r="D125" s="390"/>
      <c r="E125" s="404"/>
      <c r="F125" s="496"/>
      <c r="G125" s="21"/>
      <c r="H125" s="61"/>
      <c r="I125" s="84" t="s">
        <v>21</v>
      </c>
      <c r="J125" s="30">
        <f>J121/J122</f>
        <v>189.73599999999999</v>
      </c>
      <c r="K125" s="5">
        <f>K121/K122</f>
        <v>208.51999999999998</v>
      </c>
    </row>
    <row r="126" spans="1:11" ht="27" thickBot="1">
      <c r="A126" s="48"/>
      <c r="B126" s="29"/>
      <c r="C126" s="389"/>
      <c r="D126" s="390"/>
      <c r="E126" s="404"/>
      <c r="F126" s="497"/>
      <c r="G126" s="27"/>
      <c r="H126" s="62"/>
      <c r="I126" s="84" t="s">
        <v>151</v>
      </c>
      <c r="J126" s="67">
        <v>1</v>
      </c>
      <c r="K126" s="68">
        <v>1</v>
      </c>
    </row>
    <row r="127" spans="1:11" ht="26.25">
      <c r="A127" s="48"/>
      <c r="B127" s="29"/>
      <c r="C127" s="401" t="s">
        <v>39</v>
      </c>
      <c r="D127" s="402" t="s">
        <v>7</v>
      </c>
      <c r="E127" s="403" t="s">
        <v>64</v>
      </c>
      <c r="F127" s="549" t="s">
        <v>8</v>
      </c>
      <c r="G127" s="133" t="s">
        <v>9</v>
      </c>
      <c r="H127" s="74">
        <f>H128+H129</f>
        <v>673.05</v>
      </c>
      <c r="I127" s="82" t="s">
        <v>11</v>
      </c>
      <c r="J127" s="53">
        <v>320.64999999999998</v>
      </c>
      <c r="K127" s="54">
        <v>352.4</v>
      </c>
    </row>
    <row r="128" spans="1:11" ht="51.75">
      <c r="A128" s="48"/>
      <c r="B128" s="29"/>
      <c r="C128" s="389"/>
      <c r="D128" s="390"/>
      <c r="E128" s="404"/>
      <c r="F128" s="549"/>
      <c r="G128" s="21">
        <v>2024</v>
      </c>
      <c r="H128" s="61">
        <f>J127</f>
        <v>320.64999999999998</v>
      </c>
      <c r="I128" s="84" t="s">
        <v>168</v>
      </c>
      <c r="J128" s="2">
        <v>6</v>
      </c>
      <c r="K128" s="3">
        <v>6</v>
      </c>
    </row>
    <row r="129" spans="1:11" ht="19.5">
      <c r="A129" s="48"/>
      <c r="B129" s="29"/>
      <c r="C129" s="389"/>
      <c r="D129" s="390"/>
      <c r="E129" s="404"/>
      <c r="F129" s="549"/>
      <c r="G129" s="21">
        <v>2025</v>
      </c>
      <c r="H129" s="61">
        <f>K127</f>
        <v>352.4</v>
      </c>
      <c r="I129" s="84" t="s">
        <v>15</v>
      </c>
      <c r="J129" s="2">
        <v>1</v>
      </c>
      <c r="K129" s="3">
        <v>1</v>
      </c>
    </row>
    <row r="130" spans="1:11">
      <c r="A130" s="48"/>
      <c r="B130" s="29"/>
      <c r="C130" s="389"/>
      <c r="D130" s="390"/>
      <c r="E130" s="404"/>
      <c r="F130" s="549"/>
      <c r="G130" s="51"/>
      <c r="H130" s="56"/>
      <c r="I130" s="84" t="s">
        <v>16</v>
      </c>
      <c r="J130" s="2">
        <v>5</v>
      </c>
      <c r="K130" s="3">
        <v>5</v>
      </c>
    </row>
    <row r="131" spans="1:11" ht="26.25">
      <c r="A131" s="48"/>
      <c r="B131" s="29"/>
      <c r="C131" s="389"/>
      <c r="D131" s="390"/>
      <c r="E131" s="404"/>
      <c r="F131" s="549"/>
      <c r="G131" s="21"/>
      <c r="H131" s="61"/>
      <c r="I131" s="84" t="s">
        <v>21</v>
      </c>
      <c r="J131" s="30">
        <f>J127/J128</f>
        <v>53.441666666666663</v>
      </c>
      <c r="K131" s="5">
        <f>K127/K128</f>
        <v>58.733333333333327</v>
      </c>
    </row>
    <row r="132" spans="1:11" ht="27" thickBot="1">
      <c r="A132" s="48"/>
      <c r="B132" s="29"/>
      <c r="C132" s="389"/>
      <c r="D132" s="390"/>
      <c r="E132" s="404"/>
      <c r="F132" s="550"/>
      <c r="G132" s="27"/>
      <c r="H132" s="62"/>
      <c r="I132" s="84" t="s">
        <v>151</v>
      </c>
      <c r="J132" s="67">
        <v>1</v>
      </c>
      <c r="K132" s="68">
        <v>1</v>
      </c>
    </row>
    <row r="133" spans="1:11" ht="26.25">
      <c r="A133" s="48"/>
      <c r="B133" s="29"/>
      <c r="C133" s="401" t="s">
        <v>40</v>
      </c>
      <c r="D133" s="402" t="s">
        <v>7</v>
      </c>
      <c r="E133" s="403" t="s">
        <v>64</v>
      </c>
      <c r="F133" s="549" t="s">
        <v>8</v>
      </c>
      <c r="G133" s="133" t="s">
        <v>9</v>
      </c>
      <c r="H133" s="74">
        <f>H134+H135</f>
        <v>38094.800000000003</v>
      </c>
      <c r="I133" s="82" t="s">
        <v>11</v>
      </c>
      <c r="J133" s="53">
        <v>18149.02</v>
      </c>
      <c r="K133" s="54">
        <v>19945.78</v>
      </c>
    </row>
    <row r="134" spans="1:11" ht="51.75">
      <c r="A134" s="48"/>
      <c r="B134" s="29"/>
      <c r="C134" s="389"/>
      <c r="D134" s="390"/>
      <c r="E134" s="404"/>
      <c r="F134" s="549"/>
      <c r="G134" s="21">
        <v>2024</v>
      </c>
      <c r="H134" s="61">
        <f>J133</f>
        <v>18149.02</v>
      </c>
      <c r="I134" s="84" t="s">
        <v>169</v>
      </c>
      <c r="J134" s="2">
        <v>74</v>
      </c>
      <c r="K134" s="3">
        <v>74</v>
      </c>
    </row>
    <row r="135" spans="1:11" ht="19.5">
      <c r="A135" s="48"/>
      <c r="B135" s="29"/>
      <c r="C135" s="389"/>
      <c r="D135" s="390"/>
      <c r="E135" s="404"/>
      <c r="F135" s="549"/>
      <c r="G135" s="21">
        <v>2025</v>
      </c>
      <c r="H135" s="61">
        <f>K133</f>
        <v>19945.78</v>
      </c>
      <c r="I135" s="84" t="s">
        <v>15</v>
      </c>
      <c r="J135" s="2">
        <f>J134-J136</f>
        <v>58</v>
      </c>
      <c r="K135" s="3">
        <f>K134-K136</f>
        <v>58</v>
      </c>
    </row>
    <row r="136" spans="1:11">
      <c r="A136" s="48"/>
      <c r="B136" s="29"/>
      <c r="C136" s="389"/>
      <c r="D136" s="390"/>
      <c r="E136" s="404"/>
      <c r="F136" s="549"/>
      <c r="G136" s="51"/>
      <c r="H136" s="56"/>
      <c r="I136" s="84" t="s">
        <v>16</v>
      </c>
      <c r="J136" s="2">
        <v>16</v>
      </c>
      <c r="K136" s="3">
        <v>16</v>
      </c>
    </row>
    <row r="137" spans="1:11" ht="26.25">
      <c r="A137" s="48"/>
      <c r="B137" s="29"/>
      <c r="C137" s="389"/>
      <c r="D137" s="390"/>
      <c r="E137" s="404"/>
      <c r="F137" s="549"/>
      <c r="G137" s="21"/>
      <c r="H137" s="61"/>
      <c r="I137" s="84" t="s">
        <v>21</v>
      </c>
      <c r="J137" s="30">
        <f>J133/J134</f>
        <v>245.25702702702702</v>
      </c>
      <c r="K137" s="5">
        <f>K133/K134</f>
        <v>269.53756756756758</v>
      </c>
    </row>
    <row r="138" spans="1:11" ht="27" thickBot="1">
      <c r="A138" s="48"/>
      <c r="B138" s="29"/>
      <c r="C138" s="389"/>
      <c r="D138" s="390"/>
      <c r="E138" s="404"/>
      <c r="F138" s="550"/>
      <c r="G138" s="27"/>
      <c r="H138" s="62"/>
      <c r="I138" s="84" t="s">
        <v>151</v>
      </c>
      <c r="J138" s="67">
        <v>1</v>
      </c>
      <c r="K138" s="68">
        <v>1</v>
      </c>
    </row>
    <row r="139" spans="1:11" ht="26.25">
      <c r="A139" s="48"/>
      <c r="B139" s="29"/>
      <c r="C139" s="401" t="s">
        <v>76</v>
      </c>
      <c r="D139" s="402" t="s">
        <v>7</v>
      </c>
      <c r="E139" s="403" t="s">
        <v>64</v>
      </c>
      <c r="F139" s="549" t="s">
        <v>8</v>
      </c>
      <c r="G139" s="133" t="s">
        <v>9</v>
      </c>
      <c r="H139" s="74">
        <f>H140+H141</f>
        <v>724655.32000000007</v>
      </c>
      <c r="I139" s="82" t="s">
        <v>11</v>
      </c>
      <c r="J139" s="53">
        <v>323549.74</v>
      </c>
      <c r="K139" s="54">
        <v>401105.58</v>
      </c>
    </row>
    <row r="140" spans="1:11" ht="64.5">
      <c r="A140" s="48"/>
      <c r="B140" s="29"/>
      <c r="C140" s="389"/>
      <c r="D140" s="390"/>
      <c r="E140" s="404"/>
      <c r="F140" s="549"/>
      <c r="G140" s="21">
        <v>2024</v>
      </c>
      <c r="H140" s="61">
        <f>J139</f>
        <v>323549.74</v>
      </c>
      <c r="I140" s="84" t="s">
        <v>170</v>
      </c>
      <c r="J140" s="2">
        <v>32</v>
      </c>
      <c r="K140" s="3">
        <v>35</v>
      </c>
    </row>
    <row r="141" spans="1:11" ht="19.5">
      <c r="A141" s="48"/>
      <c r="B141" s="29"/>
      <c r="C141" s="389"/>
      <c r="D141" s="390"/>
      <c r="E141" s="404"/>
      <c r="F141" s="549"/>
      <c r="G141" s="21">
        <v>2025</v>
      </c>
      <c r="H141" s="61">
        <f>K139</f>
        <v>401105.58</v>
      </c>
      <c r="I141" s="84" t="s">
        <v>15</v>
      </c>
      <c r="J141" s="2">
        <v>16</v>
      </c>
      <c r="K141" s="3">
        <v>17</v>
      </c>
    </row>
    <row r="142" spans="1:11">
      <c r="A142" s="48"/>
      <c r="B142" s="29"/>
      <c r="C142" s="389"/>
      <c r="D142" s="390"/>
      <c r="E142" s="404"/>
      <c r="F142" s="549"/>
      <c r="G142" s="51"/>
      <c r="H142" s="56"/>
      <c r="I142" s="84" t="s">
        <v>16</v>
      </c>
      <c r="J142" s="2">
        <v>16</v>
      </c>
      <c r="K142" s="3">
        <v>18</v>
      </c>
    </row>
    <row r="143" spans="1:11" ht="26.25">
      <c r="A143" s="48"/>
      <c r="B143" s="29"/>
      <c r="C143" s="389"/>
      <c r="D143" s="390"/>
      <c r="E143" s="404"/>
      <c r="F143" s="549"/>
      <c r="G143" s="21"/>
      <c r="H143" s="61"/>
      <c r="I143" s="84" t="s">
        <v>21</v>
      </c>
      <c r="J143" s="30">
        <f>J139/J140</f>
        <v>10110.929375</v>
      </c>
      <c r="K143" s="5">
        <f>K139/K140</f>
        <v>11460.159428571429</v>
      </c>
    </row>
    <row r="144" spans="1:11" ht="27" thickBot="1">
      <c r="A144" s="48"/>
      <c r="B144" s="29"/>
      <c r="C144" s="389"/>
      <c r="D144" s="390"/>
      <c r="E144" s="404"/>
      <c r="F144" s="550"/>
      <c r="G144" s="27"/>
      <c r="H144" s="62"/>
      <c r="I144" s="84" t="s">
        <v>151</v>
      </c>
      <c r="J144" s="67">
        <v>1</v>
      </c>
      <c r="K144" s="68">
        <v>1</v>
      </c>
    </row>
    <row r="145" spans="1:11" ht="26.25">
      <c r="A145" s="48"/>
      <c r="B145" s="29"/>
      <c r="C145" s="401" t="s">
        <v>77</v>
      </c>
      <c r="D145" s="402" t="s">
        <v>7</v>
      </c>
      <c r="E145" s="403" t="s">
        <v>64</v>
      </c>
      <c r="F145" s="547" t="s">
        <v>8</v>
      </c>
      <c r="G145" s="133" t="s">
        <v>9</v>
      </c>
      <c r="H145" s="74">
        <f>H146+H147</f>
        <v>10104.83</v>
      </c>
      <c r="I145" s="82" t="s">
        <v>11</v>
      </c>
      <c r="J145" s="53">
        <v>4788</v>
      </c>
      <c r="K145" s="54">
        <v>5316.83</v>
      </c>
    </row>
    <row r="146" spans="1:11" ht="64.5">
      <c r="A146" s="48"/>
      <c r="B146" s="29"/>
      <c r="C146" s="389"/>
      <c r="D146" s="390"/>
      <c r="E146" s="404"/>
      <c r="F146" s="496"/>
      <c r="G146" s="21">
        <v>2024</v>
      </c>
      <c r="H146" s="61">
        <f>J145</f>
        <v>4788</v>
      </c>
      <c r="I146" s="84" t="s">
        <v>171</v>
      </c>
      <c r="J146" s="2">
        <v>41</v>
      </c>
      <c r="K146" s="3">
        <v>42</v>
      </c>
    </row>
    <row r="147" spans="1:11" ht="19.5">
      <c r="A147" s="48"/>
      <c r="B147" s="29"/>
      <c r="C147" s="389"/>
      <c r="D147" s="390"/>
      <c r="E147" s="404"/>
      <c r="F147" s="496"/>
      <c r="G147" s="21">
        <v>2025</v>
      </c>
      <c r="H147" s="61">
        <f>K145</f>
        <v>5316.83</v>
      </c>
      <c r="I147" s="84" t="s">
        <v>15</v>
      </c>
      <c r="J147" s="2">
        <v>20</v>
      </c>
      <c r="K147" s="3">
        <v>21</v>
      </c>
    </row>
    <row r="148" spans="1:11">
      <c r="A148" s="48"/>
      <c r="B148" s="29"/>
      <c r="C148" s="389"/>
      <c r="D148" s="390"/>
      <c r="E148" s="404"/>
      <c r="F148" s="496"/>
      <c r="G148" s="51"/>
      <c r="H148" s="56"/>
      <c r="I148" s="84" t="s">
        <v>16</v>
      </c>
      <c r="J148" s="2">
        <v>21</v>
      </c>
      <c r="K148" s="3">
        <v>21</v>
      </c>
    </row>
    <row r="149" spans="1:11" ht="26.25">
      <c r="A149" s="48"/>
      <c r="B149" s="29"/>
      <c r="C149" s="389"/>
      <c r="D149" s="390"/>
      <c r="E149" s="404"/>
      <c r="F149" s="496"/>
      <c r="G149" s="21"/>
      <c r="H149" s="61"/>
      <c r="I149" s="84" t="s">
        <v>21</v>
      </c>
      <c r="J149" s="30">
        <f>J145/J146</f>
        <v>116.78048780487805</v>
      </c>
      <c r="K149" s="5">
        <f>K145/K146</f>
        <v>126.59119047619048</v>
      </c>
    </row>
    <row r="150" spans="1:11" ht="27" thickBot="1">
      <c r="A150" s="48"/>
      <c r="B150" s="29"/>
      <c r="C150" s="389"/>
      <c r="D150" s="390"/>
      <c r="E150" s="404"/>
      <c r="F150" s="497"/>
      <c r="G150" s="27"/>
      <c r="H150" s="62"/>
      <c r="I150" s="95" t="s">
        <v>151</v>
      </c>
      <c r="J150" s="37">
        <v>1</v>
      </c>
      <c r="K150" s="38">
        <v>1</v>
      </c>
    </row>
    <row r="151" spans="1:11" ht="26.25">
      <c r="A151" s="48"/>
      <c r="B151" s="29"/>
      <c r="C151" s="401" t="s">
        <v>78</v>
      </c>
      <c r="D151" s="402" t="s">
        <v>7</v>
      </c>
      <c r="E151" s="403" t="s">
        <v>64</v>
      </c>
      <c r="F151" s="547" t="s">
        <v>8</v>
      </c>
      <c r="G151" s="133" t="s">
        <v>9</v>
      </c>
      <c r="H151" s="93">
        <f>H152+H153</f>
        <v>108255.09</v>
      </c>
      <c r="I151" s="66" t="s">
        <v>11</v>
      </c>
      <c r="J151" s="53">
        <v>51109.440000000002</v>
      </c>
      <c r="K151" s="54">
        <v>57145.65</v>
      </c>
    </row>
    <row r="152" spans="1:11" ht="51.75">
      <c r="A152" s="48"/>
      <c r="B152" s="29"/>
      <c r="C152" s="389"/>
      <c r="D152" s="390"/>
      <c r="E152" s="404"/>
      <c r="F152" s="496"/>
      <c r="G152" s="21">
        <v>2024</v>
      </c>
      <c r="H152" s="34">
        <f>J151</f>
        <v>51109.440000000002</v>
      </c>
      <c r="I152" s="35" t="s">
        <v>79</v>
      </c>
      <c r="J152" s="2">
        <v>6</v>
      </c>
      <c r="K152" s="3">
        <v>6</v>
      </c>
    </row>
    <row r="153" spans="1:11" ht="19.5">
      <c r="A153" s="48"/>
      <c r="B153" s="29"/>
      <c r="C153" s="389"/>
      <c r="D153" s="390"/>
      <c r="E153" s="404"/>
      <c r="F153" s="496"/>
      <c r="G153" s="21">
        <v>2025</v>
      </c>
      <c r="H153" s="34">
        <f>K151</f>
        <v>57145.65</v>
      </c>
      <c r="I153" s="35" t="s">
        <v>15</v>
      </c>
      <c r="J153" s="2">
        <v>3</v>
      </c>
      <c r="K153" s="3">
        <v>3</v>
      </c>
    </row>
    <row r="154" spans="1:11">
      <c r="A154" s="48"/>
      <c r="B154" s="29"/>
      <c r="C154" s="389"/>
      <c r="D154" s="390"/>
      <c r="E154" s="404"/>
      <c r="F154" s="496"/>
      <c r="G154" s="51"/>
      <c r="H154" s="94"/>
      <c r="I154" s="35" t="s">
        <v>16</v>
      </c>
      <c r="J154" s="2">
        <v>3</v>
      </c>
      <c r="K154" s="3">
        <v>3</v>
      </c>
    </row>
    <row r="155" spans="1:11" ht="26.25">
      <c r="A155" s="48"/>
      <c r="B155" s="29"/>
      <c r="C155" s="389"/>
      <c r="D155" s="390"/>
      <c r="E155" s="404"/>
      <c r="F155" s="496"/>
      <c r="G155" s="21"/>
      <c r="H155" s="34"/>
      <c r="I155" s="35" t="s">
        <v>21</v>
      </c>
      <c r="J155" s="30">
        <f>J151/J152</f>
        <v>8518.24</v>
      </c>
      <c r="K155" s="5">
        <f>K151/K152</f>
        <v>9524.2749999999996</v>
      </c>
    </row>
    <row r="156" spans="1:11" ht="27" thickBot="1">
      <c r="A156" s="48"/>
      <c r="B156" s="29"/>
      <c r="C156" s="389"/>
      <c r="D156" s="390"/>
      <c r="E156" s="404"/>
      <c r="F156" s="497"/>
      <c r="G156" s="27"/>
      <c r="H156" s="63"/>
      <c r="I156" s="96" t="s">
        <v>151</v>
      </c>
      <c r="J156" s="97">
        <v>1</v>
      </c>
      <c r="K156" s="98">
        <v>1</v>
      </c>
    </row>
    <row r="157" spans="1:11" ht="26.25">
      <c r="A157" s="48"/>
      <c r="B157" s="29"/>
      <c r="C157" s="401" t="s">
        <v>41</v>
      </c>
      <c r="D157" s="402" t="s">
        <v>7</v>
      </c>
      <c r="E157" s="402" t="s">
        <v>64</v>
      </c>
      <c r="F157" s="547" t="s">
        <v>8</v>
      </c>
      <c r="G157" s="133" t="s">
        <v>9</v>
      </c>
      <c r="H157" s="74">
        <f>H158+H159</f>
        <v>62939.899999999994</v>
      </c>
      <c r="I157" s="72" t="s">
        <v>11</v>
      </c>
      <c r="J157" s="43">
        <v>29985.66</v>
      </c>
      <c r="K157" s="44">
        <v>32954.239999999998</v>
      </c>
    </row>
    <row r="158" spans="1:11" ht="51.75">
      <c r="A158" s="48"/>
      <c r="B158" s="29"/>
      <c r="C158" s="389"/>
      <c r="D158" s="390"/>
      <c r="E158" s="390"/>
      <c r="F158" s="496"/>
      <c r="G158" s="21">
        <v>2024</v>
      </c>
      <c r="H158" s="61">
        <f>J157</f>
        <v>29985.66</v>
      </c>
      <c r="I158" s="35" t="s">
        <v>172</v>
      </c>
      <c r="J158" s="2">
        <v>1</v>
      </c>
      <c r="K158" s="3">
        <v>1</v>
      </c>
    </row>
    <row r="159" spans="1:11" ht="26.25">
      <c r="A159" s="48"/>
      <c r="B159" s="29"/>
      <c r="C159" s="389"/>
      <c r="D159" s="390"/>
      <c r="E159" s="390"/>
      <c r="F159" s="496"/>
      <c r="G159" s="21">
        <v>2025</v>
      </c>
      <c r="H159" s="61">
        <f>K157</f>
        <v>32954.239999999998</v>
      </c>
      <c r="I159" s="35" t="s">
        <v>21</v>
      </c>
      <c r="J159" s="30">
        <f>J157/J158</f>
        <v>29985.66</v>
      </c>
      <c r="K159" s="5">
        <f>K157/K158</f>
        <v>32954.239999999998</v>
      </c>
    </row>
    <row r="160" spans="1:11" ht="27" thickBot="1">
      <c r="A160" s="48"/>
      <c r="B160" s="29"/>
      <c r="C160" s="389"/>
      <c r="D160" s="390"/>
      <c r="E160" s="390"/>
      <c r="F160" s="497"/>
      <c r="G160" s="57"/>
      <c r="H160" s="58"/>
      <c r="I160" s="35" t="s">
        <v>151</v>
      </c>
      <c r="J160" s="67">
        <v>1</v>
      </c>
      <c r="K160" s="68">
        <v>1</v>
      </c>
    </row>
    <row r="161" spans="1:11" ht="26.25">
      <c r="A161" s="48"/>
      <c r="B161" s="29"/>
      <c r="C161" s="401" t="s">
        <v>42</v>
      </c>
      <c r="D161" s="402" t="s">
        <v>7</v>
      </c>
      <c r="E161" s="403" t="s">
        <v>64</v>
      </c>
      <c r="F161" s="548" t="s">
        <v>8</v>
      </c>
      <c r="G161" s="181" t="s">
        <v>9</v>
      </c>
      <c r="H161" s="60">
        <f>H162+H163</f>
        <v>57585.789999999994</v>
      </c>
      <c r="I161" s="82" t="s">
        <v>11</v>
      </c>
      <c r="J161" s="53">
        <v>27434.87</v>
      </c>
      <c r="K161" s="54">
        <v>30150.92</v>
      </c>
    </row>
    <row r="162" spans="1:11" ht="51.75">
      <c r="A162" s="48"/>
      <c r="B162" s="29"/>
      <c r="C162" s="389"/>
      <c r="D162" s="390"/>
      <c r="E162" s="404"/>
      <c r="F162" s="549"/>
      <c r="G162" s="21">
        <v>2024</v>
      </c>
      <c r="H162" s="61">
        <f>J161</f>
        <v>27434.87</v>
      </c>
      <c r="I162" s="84" t="s">
        <v>173</v>
      </c>
      <c r="J162" s="2">
        <v>10</v>
      </c>
      <c r="K162" s="3">
        <v>10</v>
      </c>
    </row>
    <row r="163" spans="1:11" ht="19.5">
      <c r="A163" s="48"/>
      <c r="B163" s="29"/>
      <c r="C163" s="389"/>
      <c r="D163" s="390"/>
      <c r="E163" s="404"/>
      <c r="F163" s="549"/>
      <c r="G163" s="21">
        <v>2025</v>
      </c>
      <c r="H163" s="61">
        <f>K161</f>
        <v>30150.92</v>
      </c>
      <c r="I163" s="84" t="s">
        <v>15</v>
      </c>
      <c r="J163" s="2">
        <v>6</v>
      </c>
      <c r="K163" s="3">
        <v>6</v>
      </c>
    </row>
    <row r="164" spans="1:11">
      <c r="A164" s="48"/>
      <c r="B164" s="29"/>
      <c r="C164" s="389"/>
      <c r="D164" s="390"/>
      <c r="E164" s="404"/>
      <c r="F164" s="549"/>
      <c r="G164" s="51"/>
      <c r="H164" s="56"/>
      <c r="I164" s="84" t="s">
        <v>16</v>
      </c>
      <c r="J164" s="2">
        <v>4</v>
      </c>
      <c r="K164" s="3">
        <v>4</v>
      </c>
    </row>
    <row r="165" spans="1:11" ht="26.25">
      <c r="A165" s="48"/>
      <c r="B165" s="29"/>
      <c r="C165" s="389"/>
      <c r="D165" s="390"/>
      <c r="E165" s="404"/>
      <c r="F165" s="549"/>
      <c r="G165" s="21"/>
      <c r="H165" s="61"/>
      <c r="I165" s="84" t="s">
        <v>21</v>
      </c>
      <c r="J165" s="30">
        <f>J161/J162</f>
        <v>2743.4870000000001</v>
      </c>
      <c r="K165" s="5">
        <f>K161/K162</f>
        <v>3015.0919999999996</v>
      </c>
    </row>
    <row r="166" spans="1:11" ht="27" thickBot="1">
      <c r="A166" s="48"/>
      <c r="B166" s="29"/>
      <c r="C166" s="389"/>
      <c r="D166" s="390"/>
      <c r="E166" s="404"/>
      <c r="F166" s="550"/>
      <c r="G166" s="27"/>
      <c r="H166" s="62"/>
      <c r="I166" s="84" t="s">
        <v>151</v>
      </c>
      <c r="J166" s="67">
        <v>1</v>
      </c>
      <c r="K166" s="68">
        <v>1</v>
      </c>
    </row>
    <row r="167" spans="1:11" ht="26.25">
      <c r="A167" s="48"/>
      <c r="B167" s="29"/>
      <c r="C167" s="401" t="s">
        <v>43</v>
      </c>
      <c r="D167" s="402" t="s">
        <v>7</v>
      </c>
      <c r="E167" s="403" t="s">
        <v>64</v>
      </c>
      <c r="F167" s="547" t="s">
        <v>8</v>
      </c>
      <c r="G167" s="133" t="s">
        <v>9</v>
      </c>
      <c r="H167" s="74">
        <f>H168+H169</f>
        <v>2208.65</v>
      </c>
      <c r="I167" s="82" t="s">
        <v>11</v>
      </c>
      <c r="J167" s="53">
        <v>979.01</v>
      </c>
      <c r="K167" s="54">
        <v>1229.6400000000001</v>
      </c>
    </row>
    <row r="168" spans="1:11" ht="51.75">
      <c r="A168" s="48"/>
      <c r="B168" s="29"/>
      <c r="C168" s="389"/>
      <c r="D168" s="390"/>
      <c r="E168" s="404"/>
      <c r="F168" s="496"/>
      <c r="G168" s="21">
        <v>2024</v>
      </c>
      <c r="H168" s="61">
        <f>J167</f>
        <v>979.01</v>
      </c>
      <c r="I168" s="84" t="s">
        <v>174</v>
      </c>
      <c r="J168" s="2">
        <v>7</v>
      </c>
      <c r="K168" s="3">
        <v>8</v>
      </c>
    </row>
    <row r="169" spans="1:11" ht="19.5">
      <c r="A169" s="48"/>
      <c r="B169" s="29"/>
      <c r="C169" s="389"/>
      <c r="D169" s="390"/>
      <c r="E169" s="404"/>
      <c r="F169" s="496"/>
      <c r="G169" s="21">
        <v>2025</v>
      </c>
      <c r="H169" s="61">
        <f>K167</f>
        <v>1229.6400000000001</v>
      </c>
      <c r="I169" s="84" t="s">
        <v>15</v>
      </c>
      <c r="J169" s="2">
        <v>4</v>
      </c>
      <c r="K169" s="3">
        <v>4</v>
      </c>
    </row>
    <row r="170" spans="1:11">
      <c r="A170" s="48"/>
      <c r="B170" s="29"/>
      <c r="C170" s="389"/>
      <c r="D170" s="390"/>
      <c r="E170" s="404"/>
      <c r="F170" s="496"/>
      <c r="G170" s="51"/>
      <c r="H170" s="56"/>
      <c r="I170" s="84" t="s">
        <v>16</v>
      </c>
      <c r="J170" s="2">
        <v>3</v>
      </c>
      <c r="K170" s="3">
        <v>4</v>
      </c>
    </row>
    <row r="171" spans="1:11" ht="26.25">
      <c r="A171" s="48"/>
      <c r="B171" s="29"/>
      <c r="C171" s="389"/>
      <c r="D171" s="390"/>
      <c r="E171" s="404"/>
      <c r="F171" s="496"/>
      <c r="G171" s="21"/>
      <c r="H171" s="61"/>
      <c r="I171" s="84" t="s">
        <v>10</v>
      </c>
      <c r="J171" s="30">
        <f>J167/J168</f>
        <v>139.85857142857142</v>
      </c>
      <c r="K171" s="5">
        <f>K167/K168</f>
        <v>153.70500000000001</v>
      </c>
    </row>
    <row r="172" spans="1:11" ht="27" thickBot="1">
      <c r="A172" s="48"/>
      <c r="B172" s="29"/>
      <c r="C172" s="389"/>
      <c r="D172" s="390"/>
      <c r="E172" s="404"/>
      <c r="F172" s="497"/>
      <c r="G172" s="27"/>
      <c r="H172" s="62"/>
      <c r="I172" s="84" t="s">
        <v>151</v>
      </c>
      <c r="J172" s="67">
        <v>1</v>
      </c>
      <c r="K172" s="68">
        <v>1</v>
      </c>
    </row>
    <row r="173" spans="1:11" ht="26.25">
      <c r="A173" s="48"/>
      <c r="B173" s="29"/>
      <c r="C173" s="401" t="s">
        <v>117</v>
      </c>
      <c r="D173" s="402" t="s">
        <v>7</v>
      </c>
      <c r="E173" s="403" t="s">
        <v>64</v>
      </c>
      <c r="F173" s="547" t="s">
        <v>8</v>
      </c>
      <c r="G173" s="133" t="s">
        <v>9</v>
      </c>
      <c r="H173" s="74">
        <f>H174+H175</f>
        <v>19842.300000000003</v>
      </c>
      <c r="I173" s="82" t="s">
        <v>11</v>
      </c>
      <c r="J173" s="53">
        <v>9377.0300000000007</v>
      </c>
      <c r="K173" s="54">
        <v>10465.27</v>
      </c>
    </row>
    <row r="174" spans="1:11" ht="77.25">
      <c r="A174" s="48"/>
      <c r="B174" s="29"/>
      <c r="C174" s="389"/>
      <c r="D174" s="390"/>
      <c r="E174" s="404"/>
      <c r="F174" s="496"/>
      <c r="G174" s="21">
        <v>2024</v>
      </c>
      <c r="H174" s="61">
        <f>J173</f>
        <v>9377.0300000000007</v>
      </c>
      <c r="I174" s="84" t="s">
        <v>80</v>
      </c>
      <c r="J174" s="2">
        <f>J175+J176</f>
        <v>164</v>
      </c>
      <c r="K174" s="3">
        <f>K175+K176</f>
        <v>164</v>
      </c>
    </row>
    <row r="175" spans="1:11" ht="19.5">
      <c r="A175" s="48"/>
      <c r="B175" s="29"/>
      <c r="C175" s="389"/>
      <c r="D175" s="390"/>
      <c r="E175" s="404"/>
      <c r="F175" s="496"/>
      <c r="G175" s="21">
        <v>2025</v>
      </c>
      <c r="H175" s="61">
        <f>K173</f>
        <v>10465.27</v>
      </c>
      <c r="I175" s="84" t="s">
        <v>15</v>
      </c>
      <c r="J175" s="2">
        <v>99</v>
      </c>
      <c r="K175" s="3">
        <v>99</v>
      </c>
    </row>
    <row r="176" spans="1:11">
      <c r="A176" s="48"/>
      <c r="B176" s="29"/>
      <c r="C176" s="389"/>
      <c r="D176" s="390"/>
      <c r="E176" s="404"/>
      <c r="F176" s="496"/>
      <c r="G176" s="51"/>
      <c r="H176" s="56"/>
      <c r="I176" s="84" t="s">
        <v>16</v>
      </c>
      <c r="J176" s="2">
        <f>49+16</f>
        <v>65</v>
      </c>
      <c r="K176" s="3">
        <v>65</v>
      </c>
    </row>
    <row r="177" spans="1:11" ht="26.25">
      <c r="A177" s="48"/>
      <c r="B177" s="29"/>
      <c r="C177" s="389"/>
      <c r="D177" s="390"/>
      <c r="E177" s="404"/>
      <c r="F177" s="496"/>
      <c r="G177" s="21"/>
      <c r="H177" s="61"/>
      <c r="I177" s="84" t="s">
        <v>21</v>
      </c>
      <c r="J177" s="30">
        <f>J173/J174</f>
        <v>57.177012195121954</v>
      </c>
      <c r="K177" s="5">
        <f>K173/K174</f>
        <v>63.812621951219512</v>
      </c>
    </row>
    <row r="178" spans="1:11" ht="27" thickBot="1">
      <c r="A178" s="48"/>
      <c r="B178" s="29"/>
      <c r="C178" s="389"/>
      <c r="D178" s="390"/>
      <c r="E178" s="404"/>
      <c r="F178" s="497"/>
      <c r="G178" s="27"/>
      <c r="H178" s="62"/>
      <c r="I178" s="84" t="s">
        <v>151</v>
      </c>
      <c r="J178" s="67">
        <v>1</v>
      </c>
      <c r="K178" s="68">
        <v>1</v>
      </c>
    </row>
    <row r="179" spans="1:11" ht="26.25">
      <c r="A179" s="48"/>
      <c r="B179" s="29"/>
      <c r="C179" s="401" t="s">
        <v>118</v>
      </c>
      <c r="D179" s="402" t="s">
        <v>7</v>
      </c>
      <c r="E179" s="403" t="s">
        <v>64</v>
      </c>
      <c r="F179" s="549" t="s">
        <v>8</v>
      </c>
      <c r="G179" s="133" t="s">
        <v>9</v>
      </c>
      <c r="H179" s="74">
        <f>H180+H181</f>
        <v>2751.05</v>
      </c>
      <c r="I179" s="82" t="s">
        <v>11</v>
      </c>
      <c r="J179" s="53">
        <v>1310.6500000000001</v>
      </c>
      <c r="K179" s="54">
        <v>1440.4</v>
      </c>
    </row>
    <row r="180" spans="1:11" ht="77.25">
      <c r="A180" s="48"/>
      <c r="B180" s="29"/>
      <c r="C180" s="389"/>
      <c r="D180" s="390"/>
      <c r="E180" s="404"/>
      <c r="F180" s="549"/>
      <c r="G180" s="21">
        <v>2024</v>
      </c>
      <c r="H180" s="61">
        <f>J179</f>
        <v>1310.6500000000001</v>
      </c>
      <c r="I180" s="84" t="s">
        <v>81</v>
      </c>
      <c r="J180" s="2">
        <f>J181+J182</f>
        <v>34</v>
      </c>
      <c r="K180" s="3">
        <f>K181+K182</f>
        <v>34</v>
      </c>
    </row>
    <row r="181" spans="1:11" ht="19.5">
      <c r="A181" s="48"/>
      <c r="B181" s="29"/>
      <c r="C181" s="389"/>
      <c r="D181" s="390"/>
      <c r="E181" s="404"/>
      <c r="F181" s="549"/>
      <c r="G181" s="21">
        <v>2025</v>
      </c>
      <c r="H181" s="61">
        <f>K179</f>
        <v>1440.4</v>
      </c>
      <c r="I181" s="84" t="s">
        <v>55</v>
      </c>
      <c r="J181" s="2">
        <v>18</v>
      </c>
      <c r="K181" s="3">
        <v>18</v>
      </c>
    </row>
    <row r="182" spans="1:11">
      <c r="A182" s="48"/>
      <c r="B182" s="29"/>
      <c r="C182" s="389"/>
      <c r="D182" s="390"/>
      <c r="E182" s="404"/>
      <c r="F182" s="549"/>
      <c r="G182" s="51"/>
      <c r="H182" s="56"/>
      <c r="I182" s="84" t="s">
        <v>56</v>
      </c>
      <c r="J182" s="2">
        <v>16</v>
      </c>
      <c r="K182" s="3">
        <v>16</v>
      </c>
    </row>
    <row r="183" spans="1:11" ht="26.25">
      <c r="A183" s="48"/>
      <c r="B183" s="29"/>
      <c r="C183" s="389"/>
      <c r="D183" s="390"/>
      <c r="E183" s="404"/>
      <c r="F183" s="549"/>
      <c r="G183" s="21"/>
      <c r="H183" s="61"/>
      <c r="I183" s="84" t="s">
        <v>10</v>
      </c>
      <c r="J183" s="30">
        <f>J179/J180</f>
        <v>38.548529411764711</v>
      </c>
      <c r="K183" s="5">
        <f>K179/K180</f>
        <v>42.364705882352943</v>
      </c>
    </row>
    <row r="184" spans="1:11" ht="27" thickBot="1">
      <c r="A184" s="48"/>
      <c r="B184" s="29"/>
      <c r="C184" s="389"/>
      <c r="D184" s="390"/>
      <c r="E184" s="404"/>
      <c r="F184" s="550"/>
      <c r="G184" s="27"/>
      <c r="H184" s="62"/>
      <c r="I184" s="84" t="s">
        <v>151</v>
      </c>
      <c r="J184" s="67">
        <v>1</v>
      </c>
      <c r="K184" s="68">
        <v>1</v>
      </c>
    </row>
    <row r="185" spans="1:11" ht="26.25">
      <c r="A185" s="48"/>
      <c r="B185" s="29"/>
      <c r="C185" s="401" t="s">
        <v>82</v>
      </c>
      <c r="D185" s="402" t="s">
        <v>7</v>
      </c>
      <c r="E185" s="402" t="s">
        <v>64</v>
      </c>
      <c r="F185" s="547" t="s">
        <v>8</v>
      </c>
      <c r="G185" s="133" t="s">
        <v>9</v>
      </c>
      <c r="H185" s="74">
        <f>H186+H187</f>
        <v>5686.51</v>
      </c>
      <c r="I185" s="66" t="s">
        <v>11</v>
      </c>
      <c r="J185" s="53">
        <v>2452.35</v>
      </c>
      <c r="K185" s="54">
        <v>3234.16</v>
      </c>
    </row>
    <row r="186" spans="1:11" ht="51.75">
      <c r="A186" s="48"/>
      <c r="B186" s="29"/>
      <c r="C186" s="389"/>
      <c r="D186" s="390"/>
      <c r="E186" s="390"/>
      <c r="F186" s="496"/>
      <c r="G186" s="21">
        <v>2024</v>
      </c>
      <c r="H186" s="61">
        <f>J185</f>
        <v>2452.35</v>
      </c>
      <c r="I186" s="35" t="s">
        <v>119</v>
      </c>
      <c r="J186" s="2">
        <v>10</v>
      </c>
      <c r="K186" s="3">
        <v>12</v>
      </c>
    </row>
    <row r="187" spans="1:11" ht="26.25">
      <c r="A187" s="48"/>
      <c r="B187" s="29"/>
      <c r="C187" s="389"/>
      <c r="D187" s="390"/>
      <c r="E187" s="390"/>
      <c r="F187" s="496"/>
      <c r="G187" s="21">
        <v>2025</v>
      </c>
      <c r="H187" s="61">
        <f>K185</f>
        <v>3234.16</v>
      </c>
      <c r="I187" s="35" t="s">
        <v>21</v>
      </c>
      <c r="J187" s="30">
        <f>J185/J186</f>
        <v>245.23499999999999</v>
      </c>
      <c r="K187" s="5">
        <f>K185/K186</f>
        <v>269.51333333333332</v>
      </c>
    </row>
    <row r="188" spans="1:11" ht="27" thickBot="1">
      <c r="A188" s="48"/>
      <c r="B188" s="29"/>
      <c r="C188" s="389"/>
      <c r="D188" s="390"/>
      <c r="E188" s="390"/>
      <c r="F188" s="497"/>
      <c r="G188" s="57"/>
      <c r="H188" s="58"/>
      <c r="I188" s="35" t="s">
        <v>151</v>
      </c>
      <c r="J188" s="67">
        <v>1</v>
      </c>
      <c r="K188" s="68">
        <v>1</v>
      </c>
    </row>
    <row r="189" spans="1:11" ht="26.25">
      <c r="A189" s="48"/>
      <c r="B189" s="29"/>
      <c r="C189" s="401" t="s">
        <v>83</v>
      </c>
      <c r="D189" s="402" t="s">
        <v>7</v>
      </c>
      <c r="E189" s="403" t="s">
        <v>64</v>
      </c>
      <c r="F189" s="548" t="s">
        <v>8</v>
      </c>
      <c r="G189" s="181" t="s">
        <v>9</v>
      </c>
      <c r="H189" s="60">
        <f>H190+H191</f>
        <v>40766.800000000003</v>
      </c>
      <c r="I189" s="82" t="s">
        <v>11</v>
      </c>
      <c r="J189" s="53">
        <v>19422.009999999998</v>
      </c>
      <c r="K189" s="54">
        <v>21344.79</v>
      </c>
    </row>
    <row r="190" spans="1:11" ht="51.75">
      <c r="A190" s="48"/>
      <c r="B190" s="29"/>
      <c r="C190" s="389"/>
      <c r="D190" s="390"/>
      <c r="E190" s="404"/>
      <c r="F190" s="549"/>
      <c r="G190" s="21">
        <v>2024</v>
      </c>
      <c r="H190" s="61">
        <f>J189</f>
        <v>19422.009999999998</v>
      </c>
      <c r="I190" s="84" t="s">
        <v>84</v>
      </c>
      <c r="J190" s="2">
        <v>63</v>
      </c>
      <c r="K190" s="3">
        <v>63</v>
      </c>
    </row>
    <row r="191" spans="1:11" ht="19.5">
      <c r="A191" s="48"/>
      <c r="B191" s="29"/>
      <c r="C191" s="389"/>
      <c r="D191" s="390"/>
      <c r="E191" s="404"/>
      <c r="F191" s="549"/>
      <c r="G191" s="21">
        <v>2025</v>
      </c>
      <c r="H191" s="61">
        <f>K189</f>
        <v>21344.79</v>
      </c>
      <c r="I191" s="84" t="s">
        <v>15</v>
      </c>
      <c r="J191" s="2">
        <v>18</v>
      </c>
      <c r="K191" s="3">
        <v>18</v>
      </c>
    </row>
    <row r="192" spans="1:11">
      <c r="A192" s="48"/>
      <c r="B192" s="29"/>
      <c r="C192" s="389"/>
      <c r="D192" s="390"/>
      <c r="E192" s="404"/>
      <c r="F192" s="549"/>
      <c r="G192" s="51"/>
      <c r="H192" s="56"/>
      <c r="I192" s="84" t="s">
        <v>16</v>
      </c>
      <c r="J192" s="2">
        <v>45</v>
      </c>
      <c r="K192" s="3">
        <v>45</v>
      </c>
    </row>
    <row r="193" spans="1:11" ht="26.25">
      <c r="A193" s="48"/>
      <c r="B193" s="29"/>
      <c r="C193" s="389"/>
      <c r="D193" s="390"/>
      <c r="E193" s="404"/>
      <c r="F193" s="549"/>
      <c r="G193" s="21"/>
      <c r="H193" s="61"/>
      <c r="I193" s="84" t="s">
        <v>10</v>
      </c>
      <c r="J193" s="30">
        <f>J189/J190</f>
        <v>308.28587301587299</v>
      </c>
      <c r="K193" s="5">
        <f>K189/K190</f>
        <v>338.80619047619047</v>
      </c>
    </row>
    <row r="194" spans="1:11" ht="27" thickBot="1">
      <c r="A194" s="48"/>
      <c r="B194" s="29"/>
      <c r="C194" s="389"/>
      <c r="D194" s="390"/>
      <c r="E194" s="404"/>
      <c r="F194" s="550"/>
      <c r="G194" s="27"/>
      <c r="H194" s="62"/>
      <c r="I194" s="84" t="s">
        <v>151</v>
      </c>
      <c r="J194" s="67">
        <v>1</v>
      </c>
      <c r="K194" s="68">
        <v>1</v>
      </c>
    </row>
    <row r="195" spans="1:11" ht="26.25">
      <c r="A195" s="48"/>
      <c r="B195" s="29"/>
      <c r="C195" s="401" t="s">
        <v>85</v>
      </c>
      <c r="D195" s="402" t="s">
        <v>7</v>
      </c>
      <c r="E195" s="403" t="s">
        <v>64</v>
      </c>
      <c r="F195" s="549" t="s">
        <v>8</v>
      </c>
      <c r="G195" s="133" t="s">
        <v>9</v>
      </c>
      <c r="H195" s="74">
        <f>H196+H197</f>
        <v>3517.8199999999997</v>
      </c>
      <c r="I195" s="82" t="s">
        <v>11</v>
      </c>
      <c r="J195" s="53">
        <v>1675.95</v>
      </c>
      <c r="K195" s="54">
        <v>1841.87</v>
      </c>
    </row>
    <row r="196" spans="1:11" ht="39">
      <c r="A196" s="48"/>
      <c r="B196" s="29"/>
      <c r="C196" s="389"/>
      <c r="D196" s="390"/>
      <c r="E196" s="404"/>
      <c r="F196" s="549"/>
      <c r="G196" s="21">
        <v>2024</v>
      </c>
      <c r="H196" s="61">
        <f>J195</f>
        <v>1675.95</v>
      </c>
      <c r="I196" s="84" t="s">
        <v>86</v>
      </c>
      <c r="J196" s="2">
        <v>2</v>
      </c>
      <c r="K196" s="3">
        <v>2</v>
      </c>
    </row>
    <row r="197" spans="1:11" ht="19.5">
      <c r="A197" s="48"/>
      <c r="B197" s="29"/>
      <c r="C197" s="389"/>
      <c r="D197" s="390"/>
      <c r="E197" s="404"/>
      <c r="F197" s="549"/>
      <c r="G197" s="21">
        <v>2025</v>
      </c>
      <c r="H197" s="61">
        <f>K195</f>
        <v>1841.87</v>
      </c>
      <c r="I197" s="84" t="s">
        <v>15</v>
      </c>
      <c r="J197" s="2">
        <v>1</v>
      </c>
      <c r="K197" s="3">
        <v>1</v>
      </c>
    </row>
    <row r="198" spans="1:11">
      <c r="A198" s="48"/>
      <c r="B198" s="29"/>
      <c r="C198" s="389"/>
      <c r="D198" s="390"/>
      <c r="E198" s="404"/>
      <c r="F198" s="549"/>
      <c r="G198" s="51"/>
      <c r="H198" s="56"/>
      <c r="I198" s="84" t="s">
        <v>16</v>
      </c>
      <c r="J198" s="2">
        <v>1</v>
      </c>
      <c r="K198" s="3">
        <v>1</v>
      </c>
    </row>
    <row r="199" spans="1:11" ht="26.25">
      <c r="A199" s="48"/>
      <c r="B199" s="29"/>
      <c r="C199" s="389"/>
      <c r="D199" s="390"/>
      <c r="E199" s="404"/>
      <c r="F199" s="549"/>
      <c r="G199" s="21"/>
      <c r="H199" s="61"/>
      <c r="I199" s="84" t="s">
        <v>21</v>
      </c>
      <c r="J199" s="30">
        <f>J195/J196</f>
        <v>837.97500000000002</v>
      </c>
      <c r="K199" s="5">
        <f>K195/K196</f>
        <v>920.93499999999995</v>
      </c>
    </row>
    <row r="200" spans="1:11" ht="27" thickBot="1">
      <c r="A200" s="48"/>
      <c r="B200" s="29"/>
      <c r="C200" s="389"/>
      <c r="D200" s="390"/>
      <c r="E200" s="404"/>
      <c r="F200" s="550"/>
      <c r="G200" s="27"/>
      <c r="H200" s="62"/>
      <c r="I200" s="84" t="s">
        <v>151</v>
      </c>
      <c r="J200" s="67">
        <v>1</v>
      </c>
      <c r="K200" s="68">
        <v>1</v>
      </c>
    </row>
    <row r="201" spans="1:11" ht="26.25">
      <c r="A201" s="48"/>
      <c r="B201" s="29"/>
      <c r="C201" s="401" t="s">
        <v>87</v>
      </c>
      <c r="D201" s="402" t="s">
        <v>7</v>
      </c>
      <c r="E201" s="402" t="s">
        <v>64</v>
      </c>
      <c r="F201" s="547" t="s">
        <v>8</v>
      </c>
      <c r="G201" s="133" t="s">
        <v>9</v>
      </c>
      <c r="H201" s="74">
        <f>H202+H203</f>
        <v>1192.19</v>
      </c>
      <c r="I201" s="66" t="s">
        <v>11</v>
      </c>
      <c r="J201" s="53">
        <v>567.98</v>
      </c>
      <c r="K201" s="54">
        <v>624.21</v>
      </c>
    </row>
    <row r="202" spans="1:11" ht="39">
      <c r="A202" s="48"/>
      <c r="B202" s="29"/>
      <c r="C202" s="389"/>
      <c r="D202" s="390"/>
      <c r="E202" s="390"/>
      <c r="F202" s="496"/>
      <c r="G202" s="21">
        <v>2024</v>
      </c>
      <c r="H202" s="61">
        <f>J201</f>
        <v>567.98</v>
      </c>
      <c r="I202" s="35" t="s">
        <v>88</v>
      </c>
      <c r="J202" s="2">
        <v>1</v>
      </c>
      <c r="K202" s="3">
        <v>1</v>
      </c>
    </row>
    <row r="203" spans="1:11" ht="26.25">
      <c r="A203" s="48"/>
      <c r="B203" s="29"/>
      <c r="C203" s="389"/>
      <c r="D203" s="390"/>
      <c r="E203" s="390"/>
      <c r="F203" s="496"/>
      <c r="G203" s="21">
        <v>2025</v>
      </c>
      <c r="H203" s="61">
        <f>K201</f>
        <v>624.21</v>
      </c>
      <c r="I203" s="35" t="s">
        <v>21</v>
      </c>
      <c r="J203" s="30">
        <f>J201/J202</f>
        <v>567.98</v>
      </c>
      <c r="K203" s="5">
        <f>K201/K202</f>
        <v>624.21</v>
      </c>
    </row>
    <row r="204" spans="1:11" ht="27" thickBot="1">
      <c r="A204" s="48"/>
      <c r="B204" s="29"/>
      <c r="C204" s="389"/>
      <c r="D204" s="390"/>
      <c r="E204" s="390"/>
      <c r="F204" s="497"/>
      <c r="G204" s="57"/>
      <c r="H204" s="58"/>
      <c r="I204" s="35" t="s">
        <v>151</v>
      </c>
      <c r="J204" s="67">
        <v>1</v>
      </c>
      <c r="K204" s="68">
        <v>1</v>
      </c>
    </row>
    <row r="205" spans="1:11" ht="26.25">
      <c r="A205" s="48"/>
      <c r="B205" s="29"/>
      <c r="C205" s="401" t="s">
        <v>116</v>
      </c>
      <c r="D205" s="402" t="s">
        <v>7</v>
      </c>
      <c r="E205" s="402" t="s">
        <v>64</v>
      </c>
      <c r="F205" s="495" t="s">
        <v>8</v>
      </c>
      <c r="G205" s="181" t="s">
        <v>9</v>
      </c>
      <c r="H205" s="60">
        <f>H206+H207</f>
        <v>683.46</v>
      </c>
      <c r="I205" s="66" t="s">
        <v>11</v>
      </c>
      <c r="J205" s="53">
        <v>325.61</v>
      </c>
      <c r="K205" s="54">
        <v>357.85</v>
      </c>
    </row>
    <row r="206" spans="1:11" ht="64.5">
      <c r="A206" s="48"/>
      <c r="B206" s="29"/>
      <c r="C206" s="389"/>
      <c r="D206" s="390"/>
      <c r="E206" s="390"/>
      <c r="F206" s="496"/>
      <c r="G206" s="21">
        <v>2024</v>
      </c>
      <c r="H206" s="61">
        <f>J205</f>
        <v>325.61</v>
      </c>
      <c r="I206" s="35" t="s">
        <v>89</v>
      </c>
      <c r="J206" s="2">
        <v>1</v>
      </c>
      <c r="K206" s="3">
        <v>1</v>
      </c>
    </row>
    <row r="207" spans="1:11" ht="26.25">
      <c r="A207" s="48"/>
      <c r="B207" s="29"/>
      <c r="C207" s="389"/>
      <c r="D207" s="390"/>
      <c r="E207" s="390"/>
      <c r="F207" s="496"/>
      <c r="G207" s="21">
        <v>2025</v>
      </c>
      <c r="H207" s="61">
        <f>K205</f>
        <v>357.85</v>
      </c>
      <c r="I207" s="35" t="s">
        <v>21</v>
      </c>
      <c r="J207" s="30">
        <f>J205/J206</f>
        <v>325.61</v>
      </c>
      <c r="K207" s="5">
        <f>K205/K206</f>
        <v>357.85</v>
      </c>
    </row>
    <row r="208" spans="1:11" ht="27" thickBot="1">
      <c r="A208" s="48"/>
      <c r="B208" s="29"/>
      <c r="C208" s="389"/>
      <c r="D208" s="390"/>
      <c r="E208" s="390"/>
      <c r="F208" s="497"/>
      <c r="G208" s="57"/>
      <c r="H208" s="58"/>
      <c r="I208" s="35" t="s">
        <v>151</v>
      </c>
      <c r="J208" s="67">
        <v>1</v>
      </c>
      <c r="K208" s="68">
        <v>1</v>
      </c>
    </row>
    <row r="209" spans="1:11" ht="26.25">
      <c r="A209" s="48"/>
      <c r="B209" s="29"/>
      <c r="C209" s="401" t="s">
        <v>90</v>
      </c>
      <c r="D209" s="402" t="s">
        <v>7</v>
      </c>
      <c r="E209" s="403" t="s">
        <v>64</v>
      </c>
      <c r="F209" s="495" t="s">
        <v>8</v>
      </c>
      <c r="G209" s="181" t="s">
        <v>9</v>
      </c>
      <c r="H209" s="60">
        <f>H210+H211</f>
        <v>141927.15</v>
      </c>
      <c r="I209" s="82" t="s">
        <v>11</v>
      </c>
      <c r="J209" s="53">
        <v>65972.73</v>
      </c>
      <c r="K209" s="54">
        <v>75954.42</v>
      </c>
    </row>
    <row r="210" spans="1:11" ht="51.75">
      <c r="A210" s="48"/>
      <c r="B210" s="29"/>
      <c r="C210" s="389"/>
      <c r="D210" s="390"/>
      <c r="E210" s="404"/>
      <c r="F210" s="496"/>
      <c r="G210" s="21">
        <v>2024</v>
      </c>
      <c r="H210" s="61">
        <f>J209</f>
        <v>65972.73</v>
      </c>
      <c r="I210" s="84" t="s">
        <v>175</v>
      </c>
      <c r="J210" s="2">
        <v>69</v>
      </c>
      <c r="K210" s="3">
        <v>72</v>
      </c>
    </row>
    <row r="211" spans="1:11" ht="19.5">
      <c r="A211" s="48"/>
      <c r="B211" s="29"/>
      <c r="C211" s="389"/>
      <c r="D211" s="390"/>
      <c r="E211" s="404"/>
      <c r="F211" s="496"/>
      <c r="G211" s="21">
        <v>2025</v>
      </c>
      <c r="H211" s="61">
        <f>K209</f>
        <v>75954.42</v>
      </c>
      <c r="I211" s="84" t="s">
        <v>15</v>
      </c>
      <c r="J211" s="2">
        <v>34</v>
      </c>
      <c r="K211" s="3">
        <v>36</v>
      </c>
    </row>
    <row r="212" spans="1:11">
      <c r="A212" s="48"/>
      <c r="B212" s="29"/>
      <c r="C212" s="389"/>
      <c r="D212" s="390"/>
      <c r="E212" s="404"/>
      <c r="F212" s="496"/>
      <c r="G212" s="51"/>
      <c r="H212" s="56"/>
      <c r="I212" s="84" t="s">
        <v>16</v>
      </c>
      <c r="J212" s="2">
        <v>35</v>
      </c>
      <c r="K212" s="3">
        <v>36</v>
      </c>
    </row>
    <row r="213" spans="1:11" ht="26.25">
      <c r="A213" s="48"/>
      <c r="B213" s="29"/>
      <c r="C213" s="389"/>
      <c r="D213" s="390"/>
      <c r="E213" s="404"/>
      <c r="F213" s="496"/>
      <c r="G213" s="21"/>
      <c r="H213" s="61"/>
      <c r="I213" s="84" t="s">
        <v>21</v>
      </c>
      <c r="J213" s="30">
        <f>J209/J210</f>
        <v>956.12652173913034</v>
      </c>
      <c r="K213" s="5">
        <f>K209/K210</f>
        <v>1054.9224999999999</v>
      </c>
    </row>
    <row r="214" spans="1:11" ht="27" thickBot="1">
      <c r="A214" s="48"/>
      <c r="B214" s="29"/>
      <c r="C214" s="389"/>
      <c r="D214" s="390"/>
      <c r="E214" s="404"/>
      <c r="F214" s="497"/>
      <c r="G214" s="27"/>
      <c r="H214" s="62"/>
      <c r="I214" s="84" t="s">
        <v>151</v>
      </c>
      <c r="J214" s="67">
        <v>1</v>
      </c>
      <c r="K214" s="68">
        <v>1</v>
      </c>
    </row>
    <row r="215" spans="1:11" ht="26.25">
      <c r="A215" s="48"/>
      <c r="B215" s="29"/>
      <c r="C215" s="401" t="s">
        <v>120</v>
      </c>
      <c r="D215" s="402" t="s">
        <v>7</v>
      </c>
      <c r="E215" s="403" t="s">
        <v>64</v>
      </c>
      <c r="F215" s="549" t="s">
        <v>8</v>
      </c>
      <c r="G215" s="133" t="s">
        <v>9</v>
      </c>
      <c r="H215" s="74">
        <f>H216+H217</f>
        <v>436345.49</v>
      </c>
      <c r="I215" s="82" t="s">
        <v>11</v>
      </c>
      <c r="J215" s="53">
        <v>193901.13</v>
      </c>
      <c r="K215" s="54">
        <v>242444.36</v>
      </c>
    </row>
    <row r="216" spans="1:11" ht="51.75">
      <c r="A216" s="48"/>
      <c r="B216" s="29"/>
      <c r="C216" s="389"/>
      <c r="D216" s="390"/>
      <c r="E216" s="404"/>
      <c r="F216" s="549"/>
      <c r="G216" s="21">
        <v>2024</v>
      </c>
      <c r="H216" s="61">
        <f>J215</f>
        <v>193901.13</v>
      </c>
      <c r="I216" s="84" t="s">
        <v>176</v>
      </c>
      <c r="J216" s="2">
        <v>626</v>
      </c>
      <c r="K216" s="3">
        <v>749</v>
      </c>
    </row>
    <row r="217" spans="1:11" ht="19.5">
      <c r="A217" s="48"/>
      <c r="B217" s="29"/>
      <c r="C217" s="389"/>
      <c r="D217" s="390"/>
      <c r="E217" s="404"/>
      <c r="F217" s="549"/>
      <c r="G217" s="21">
        <v>2025</v>
      </c>
      <c r="H217" s="61">
        <f>K215</f>
        <v>242444.36</v>
      </c>
      <c r="I217" s="84" t="s">
        <v>15</v>
      </c>
      <c r="J217" s="2">
        <v>310</v>
      </c>
      <c r="K217" s="3">
        <v>360</v>
      </c>
    </row>
    <row r="218" spans="1:11">
      <c r="A218" s="48"/>
      <c r="B218" s="29"/>
      <c r="C218" s="389"/>
      <c r="D218" s="390"/>
      <c r="E218" s="404"/>
      <c r="F218" s="549"/>
      <c r="G218" s="51"/>
      <c r="H218" s="56"/>
      <c r="I218" s="84" t="s">
        <v>16</v>
      </c>
      <c r="J218" s="2">
        <v>316</v>
      </c>
      <c r="K218" s="3">
        <f>K216-K217</f>
        <v>389</v>
      </c>
    </row>
    <row r="219" spans="1:11" ht="26.25">
      <c r="A219" s="48"/>
      <c r="B219" s="29"/>
      <c r="C219" s="389"/>
      <c r="D219" s="390"/>
      <c r="E219" s="404"/>
      <c r="F219" s="549"/>
      <c r="G219" s="21"/>
      <c r="H219" s="61"/>
      <c r="I219" s="84" t="s">
        <v>21</v>
      </c>
      <c r="J219" s="30">
        <f>J215/J216</f>
        <v>309.74621405750798</v>
      </c>
      <c r="K219" s="5">
        <f>K215/K216</f>
        <v>323.69073431241651</v>
      </c>
    </row>
    <row r="220" spans="1:11" ht="27" thickBot="1">
      <c r="A220" s="48"/>
      <c r="B220" s="29"/>
      <c r="C220" s="389"/>
      <c r="D220" s="390"/>
      <c r="E220" s="404"/>
      <c r="F220" s="550"/>
      <c r="G220" s="27"/>
      <c r="H220" s="62"/>
      <c r="I220" s="84" t="s">
        <v>151</v>
      </c>
      <c r="J220" s="67">
        <v>1</v>
      </c>
      <c r="K220" s="68">
        <v>1</v>
      </c>
    </row>
    <row r="221" spans="1:11" ht="26.25">
      <c r="A221" s="48"/>
      <c r="B221" s="29"/>
      <c r="C221" s="401" t="s">
        <v>47</v>
      </c>
      <c r="D221" s="402" t="s">
        <v>7</v>
      </c>
      <c r="E221" s="402" t="s">
        <v>64</v>
      </c>
      <c r="F221" s="547" t="s">
        <v>8</v>
      </c>
      <c r="G221" s="133" t="s">
        <v>9</v>
      </c>
      <c r="H221" s="74">
        <f>H222+H223</f>
        <v>32311.739999999998</v>
      </c>
      <c r="I221" s="66" t="s">
        <v>11</v>
      </c>
      <c r="J221" s="53">
        <v>15393.87</v>
      </c>
      <c r="K221" s="54">
        <v>16917.87</v>
      </c>
    </row>
    <row r="222" spans="1:11" ht="51.75">
      <c r="A222" s="48"/>
      <c r="B222" s="29"/>
      <c r="C222" s="389"/>
      <c r="D222" s="390"/>
      <c r="E222" s="390"/>
      <c r="F222" s="496"/>
      <c r="G222" s="21">
        <v>2024</v>
      </c>
      <c r="H222" s="61">
        <f>J221</f>
        <v>15393.87</v>
      </c>
      <c r="I222" s="35" t="s">
        <v>29</v>
      </c>
      <c r="J222" s="2">
        <v>100</v>
      </c>
      <c r="K222" s="3">
        <v>100</v>
      </c>
    </row>
    <row r="223" spans="1:11" ht="26.25">
      <c r="A223" s="48"/>
      <c r="B223" s="29"/>
      <c r="C223" s="389"/>
      <c r="D223" s="390"/>
      <c r="E223" s="390"/>
      <c r="F223" s="496"/>
      <c r="G223" s="21">
        <v>2025</v>
      </c>
      <c r="H223" s="61">
        <f>K221</f>
        <v>16917.87</v>
      </c>
      <c r="I223" s="35" t="s">
        <v>10</v>
      </c>
      <c r="J223" s="30">
        <f>J221/J222</f>
        <v>153.93870000000001</v>
      </c>
      <c r="K223" s="5">
        <f>K221/K222</f>
        <v>169.17869999999999</v>
      </c>
    </row>
    <row r="224" spans="1:11" ht="27" thickBot="1">
      <c r="A224" s="48"/>
      <c r="B224" s="29"/>
      <c r="C224" s="389"/>
      <c r="D224" s="390"/>
      <c r="E224" s="390"/>
      <c r="F224" s="497"/>
      <c r="G224" s="57"/>
      <c r="H224" s="58"/>
      <c r="I224" s="35" t="s">
        <v>151</v>
      </c>
      <c r="J224" s="67">
        <v>1</v>
      </c>
      <c r="K224" s="68">
        <v>1</v>
      </c>
    </row>
    <row r="225" spans="1:11" ht="26.25">
      <c r="A225" s="48"/>
      <c r="B225" s="29"/>
      <c r="C225" s="401" t="s">
        <v>48</v>
      </c>
      <c r="D225" s="402" t="s">
        <v>7</v>
      </c>
      <c r="E225" s="402" t="s">
        <v>64</v>
      </c>
      <c r="F225" s="495" t="s">
        <v>8</v>
      </c>
      <c r="G225" s="181" t="s">
        <v>9</v>
      </c>
      <c r="H225" s="60">
        <f>H226+H227</f>
        <v>2236229.27</v>
      </c>
      <c r="I225" s="66" t="s">
        <v>11</v>
      </c>
      <c r="J225" s="53">
        <v>984784.46</v>
      </c>
      <c r="K225" s="54">
        <v>1251444.81</v>
      </c>
    </row>
    <row r="226" spans="1:11" ht="51.75">
      <c r="A226" s="48"/>
      <c r="B226" s="29"/>
      <c r="C226" s="389"/>
      <c r="D226" s="390"/>
      <c r="E226" s="390"/>
      <c r="F226" s="496"/>
      <c r="G226" s="21">
        <v>2024</v>
      </c>
      <c r="H226" s="61">
        <f>J225</f>
        <v>984784.46</v>
      </c>
      <c r="I226" s="35" t="s">
        <v>177</v>
      </c>
      <c r="J226" s="2">
        <v>338</v>
      </c>
      <c r="K226" s="3">
        <v>354</v>
      </c>
    </row>
    <row r="227" spans="1:11" ht="26.25">
      <c r="A227" s="48"/>
      <c r="B227" s="29"/>
      <c r="C227" s="389"/>
      <c r="D227" s="390"/>
      <c r="E227" s="390"/>
      <c r="F227" s="496"/>
      <c r="G227" s="21">
        <v>2025</v>
      </c>
      <c r="H227" s="61">
        <f>K225</f>
        <v>1251444.81</v>
      </c>
      <c r="I227" s="35" t="s">
        <v>21</v>
      </c>
      <c r="J227" s="30">
        <f>J225/J226</f>
        <v>2913.5634911242601</v>
      </c>
      <c r="K227" s="5">
        <f>K225/K226</f>
        <v>3535.1548305084748</v>
      </c>
    </row>
    <row r="228" spans="1:11" ht="27" thickBot="1">
      <c r="A228" s="48"/>
      <c r="B228" s="29"/>
      <c r="C228" s="389"/>
      <c r="D228" s="390"/>
      <c r="E228" s="390"/>
      <c r="F228" s="497"/>
      <c r="G228" s="57"/>
      <c r="H228" s="58"/>
      <c r="I228" s="35" t="s">
        <v>151</v>
      </c>
      <c r="J228" s="67">
        <v>1</v>
      </c>
      <c r="K228" s="68">
        <v>1</v>
      </c>
    </row>
    <row r="229" spans="1:11" ht="26.25">
      <c r="A229" s="48"/>
      <c r="B229" s="29"/>
      <c r="C229" s="401" t="s">
        <v>91</v>
      </c>
      <c r="D229" s="402" t="s">
        <v>7</v>
      </c>
      <c r="E229" s="402" t="s">
        <v>64</v>
      </c>
      <c r="F229" s="495" t="s">
        <v>8</v>
      </c>
      <c r="G229" s="181" t="s">
        <v>9</v>
      </c>
      <c r="H229" s="60">
        <f>H230+H231</f>
        <v>48064.18</v>
      </c>
      <c r="I229" s="66" t="s">
        <v>11</v>
      </c>
      <c r="J229" s="53">
        <v>22898.61</v>
      </c>
      <c r="K229" s="54">
        <v>25165.57</v>
      </c>
    </row>
    <row r="230" spans="1:11" ht="64.5">
      <c r="A230" s="48"/>
      <c r="B230" s="29"/>
      <c r="C230" s="389"/>
      <c r="D230" s="390"/>
      <c r="E230" s="390"/>
      <c r="F230" s="496"/>
      <c r="G230" s="21">
        <v>2024</v>
      </c>
      <c r="H230" s="61">
        <f>J229</f>
        <v>22898.61</v>
      </c>
      <c r="I230" s="35" t="s">
        <v>92</v>
      </c>
      <c r="J230" s="2">
        <v>65</v>
      </c>
      <c r="K230" s="3">
        <v>65</v>
      </c>
    </row>
    <row r="231" spans="1:11" ht="26.25">
      <c r="A231" s="48"/>
      <c r="B231" s="29"/>
      <c r="C231" s="389"/>
      <c r="D231" s="390"/>
      <c r="E231" s="390"/>
      <c r="F231" s="496"/>
      <c r="G231" s="21">
        <v>2025</v>
      </c>
      <c r="H231" s="61">
        <f>K229</f>
        <v>25165.57</v>
      </c>
      <c r="I231" s="35" t="s">
        <v>21</v>
      </c>
      <c r="J231" s="30">
        <f>J229/J230</f>
        <v>352.28630769230767</v>
      </c>
      <c r="K231" s="5">
        <f>K229/K230</f>
        <v>387.16261538461538</v>
      </c>
    </row>
    <row r="232" spans="1:11" ht="27" thickBot="1">
      <c r="A232" s="48"/>
      <c r="B232" s="29"/>
      <c r="C232" s="389"/>
      <c r="D232" s="390"/>
      <c r="E232" s="390"/>
      <c r="F232" s="497"/>
      <c r="G232" s="57"/>
      <c r="H232" s="58"/>
      <c r="I232" s="35" t="s">
        <v>151</v>
      </c>
      <c r="J232" s="67">
        <v>1</v>
      </c>
      <c r="K232" s="68">
        <v>1</v>
      </c>
    </row>
    <row r="233" spans="1:11" ht="26.25">
      <c r="A233" s="48"/>
      <c r="B233" s="29"/>
      <c r="C233" s="401" t="s">
        <v>93</v>
      </c>
      <c r="D233" s="402" t="s">
        <v>7</v>
      </c>
      <c r="E233" s="402" t="s">
        <v>64</v>
      </c>
      <c r="F233" s="495" t="s">
        <v>8</v>
      </c>
      <c r="G233" s="181" t="s">
        <v>9</v>
      </c>
      <c r="H233" s="60">
        <f>H234+H235</f>
        <v>7800.83</v>
      </c>
      <c r="I233" s="66" t="s">
        <v>11</v>
      </c>
      <c r="J233" s="53">
        <v>3716.45</v>
      </c>
      <c r="K233" s="54">
        <v>4084.38</v>
      </c>
    </row>
    <row r="234" spans="1:11" ht="64.5">
      <c r="A234" s="48"/>
      <c r="B234" s="29"/>
      <c r="C234" s="389"/>
      <c r="D234" s="390"/>
      <c r="E234" s="390"/>
      <c r="F234" s="496"/>
      <c r="G234" s="21">
        <v>2024</v>
      </c>
      <c r="H234" s="61">
        <f>J233</f>
        <v>3716.45</v>
      </c>
      <c r="I234" s="35" t="s">
        <v>121</v>
      </c>
      <c r="J234" s="2">
        <v>150</v>
      </c>
      <c r="K234" s="3">
        <v>150</v>
      </c>
    </row>
    <row r="235" spans="1:11" ht="26.25">
      <c r="A235" s="48"/>
      <c r="B235" s="29"/>
      <c r="C235" s="389"/>
      <c r="D235" s="390"/>
      <c r="E235" s="390"/>
      <c r="F235" s="496"/>
      <c r="G235" s="21">
        <v>2025</v>
      </c>
      <c r="H235" s="61">
        <f>K233</f>
        <v>4084.38</v>
      </c>
      <c r="I235" s="35" t="s">
        <v>21</v>
      </c>
      <c r="J235" s="30">
        <f>J233/J234</f>
        <v>24.776333333333334</v>
      </c>
      <c r="K235" s="5">
        <f>K233/K234</f>
        <v>27.229200000000002</v>
      </c>
    </row>
    <row r="236" spans="1:11" ht="27" thickBot="1">
      <c r="A236" s="48"/>
      <c r="B236" s="29"/>
      <c r="C236" s="389"/>
      <c r="D236" s="390"/>
      <c r="E236" s="390"/>
      <c r="F236" s="497"/>
      <c r="G236" s="57"/>
      <c r="H236" s="58"/>
      <c r="I236" s="35" t="s">
        <v>151</v>
      </c>
      <c r="J236" s="67">
        <v>1</v>
      </c>
      <c r="K236" s="68">
        <v>1</v>
      </c>
    </row>
    <row r="237" spans="1:11" ht="26.25">
      <c r="A237" s="48"/>
      <c r="B237" s="29"/>
      <c r="C237" s="401" t="s">
        <v>94</v>
      </c>
      <c r="D237" s="402" t="s">
        <v>7</v>
      </c>
      <c r="E237" s="403" t="s">
        <v>64</v>
      </c>
      <c r="F237" s="548" t="s">
        <v>8</v>
      </c>
      <c r="G237" s="181" t="s">
        <v>9</v>
      </c>
      <c r="H237" s="60">
        <f>H238+H239</f>
        <v>12656.79</v>
      </c>
      <c r="I237" s="82" t="s">
        <v>11</v>
      </c>
      <c r="J237" s="53">
        <v>6956.39</v>
      </c>
      <c r="K237" s="54">
        <v>5700.4</v>
      </c>
    </row>
    <row r="238" spans="1:11" ht="64.5">
      <c r="A238" s="48"/>
      <c r="B238" s="29"/>
      <c r="C238" s="389"/>
      <c r="D238" s="390"/>
      <c r="E238" s="404"/>
      <c r="F238" s="549"/>
      <c r="G238" s="21">
        <v>2024</v>
      </c>
      <c r="H238" s="61">
        <f>J237</f>
        <v>6956.39</v>
      </c>
      <c r="I238" s="84" t="s">
        <v>95</v>
      </c>
      <c r="J238" s="2">
        <v>1331</v>
      </c>
      <c r="K238" s="3">
        <v>1021</v>
      </c>
    </row>
    <row r="239" spans="1:11" ht="19.5">
      <c r="A239" s="48"/>
      <c r="B239" s="29"/>
      <c r="C239" s="389"/>
      <c r="D239" s="390"/>
      <c r="E239" s="404"/>
      <c r="F239" s="549"/>
      <c r="G239" s="21">
        <v>2025</v>
      </c>
      <c r="H239" s="61">
        <f>K237</f>
        <v>5700.4</v>
      </c>
      <c r="I239" s="84" t="s">
        <v>15</v>
      </c>
      <c r="J239" s="2">
        <v>851</v>
      </c>
      <c r="K239" s="3">
        <v>612</v>
      </c>
    </row>
    <row r="240" spans="1:11">
      <c r="A240" s="48"/>
      <c r="B240" s="29"/>
      <c r="C240" s="389"/>
      <c r="D240" s="390"/>
      <c r="E240" s="404"/>
      <c r="F240" s="549"/>
      <c r="G240" s="51"/>
      <c r="H240" s="56"/>
      <c r="I240" s="84" t="s">
        <v>16</v>
      </c>
      <c r="J240" s="2">
        <f>J238-J239</f>
        <v>480</v>
      </c>
      <c r="K240" s="3">
        <f>K238-K239</f>
        <v>409</v>
      </c>
    </row>
    <row r="241" spans="1:11" ht="26.25">
      <c r="A241" s="48"/>
      <c r="B241" s="29"/>
      <c r="C241" s="389"/>
      <c r="D241" s="390"/>
      <c r="E241" s="404"/>
      <c r="F241" s="549"/>
      <c r="G241" s="21"/>
      <c r="H241" s="61"/>
      <c r="I241" s="84" t="s">
        <v>21</v>
      </c>
      <c r="J241" s="31">
        <f>J237/J238</f>
        <v>5.2264387678437272</v>
      </c>
      <c r="K241" s="32">
        <f>K237/K238</f>
        <v>5.5831537708129284</v>
      </c>
    </row>
    <row r="242" spans="1:11" ht="27" thickBot="1">
      <c r="A242" s="48"/>
      <c r="B242" s="29"/>
      <c r="C242" s="389"/>
      <c r="D242" s="390"/>
      <c r="E242" s="404"/>
      <c r="F242" s="550"/>
      <c r="G242" s="27"/>
      <c r="H242" s="62"/>
      <c r="I242" s="84" t="s">
        <v>151</v>
      </c>
      <c r="J242" s="67">
        <v>1</v>
      </c>
      <c r="K242" s="68">
        <v>1</v>
      </c>
    </row>
    <row r="243" spans="1:11" ht="26.25">
      <c r="A243" s="48"/>
      <c r="B243" s="29"/>
      <c r="C243" s="401" t="s">
        <v>49</v>
      </c>
      <c r="D243" s="402" t="s">
        <v>7</v>
      </c>
      <c r="E243" s="402" t="s">
        <v>64</v>
      </c>
      <c r="F243" s="547" t="s">
        <v>8</v>
      </c>
      <c r="G243" s="133" t="s">
        <v>9</v>
      </c>
      <c r="H243" s="74">
        <f>H244+H245</f>
        <v>665869.29</v>
      </c>
      <c r="I243" s="72" t="s">
        <v>11</v>
      </c>
      <c r="J243" s="43">
        <v>305360.71999999997</v>
      </c>
      <c r="K243" s="44">
        <v>360508.57</v>
      </c>
    </row>
    <row r="244" spans="1:11" ht="64.5">
      <c r="A244" s="48"/>
      <c r="B244" s="29"/>
      <c r="C244" s="389"/>
      <c r="D244" s="390"/>
      <c r="E244" s="390"/>
      <c r="F244" s="496"/>
      <c r="G244" s="21">
        <v>2024</v>
      </c>
      <c r="H244" s="61">
        <f>J243</f>
        <v>305360.71999999997</v>
      </c>
      <c r="I244" s="35" t="s">
        <v>96</v>
      </c>
      <c r="J244" s="2">
        <v>528</v>
      </c>
      <c r="K244" s="3">
        <v>532</v>
      </c>
    </row>
    <row r="245" spans="1:11" ht="26.25">
      <c r="A245" s="48"/>
      <c r="B245" s="29"/>
      <c r="C245" s="389"/>
      <c r="D245" s="390"/>
      <c r="E245" s="390"/>
      <c r="F245" s="496"/>
      <c r="G245" s="21">
        <v>2025</v>
      </c>
      <c r="H245" s="61">
        <f>K243</f>
        <v>360508.57</v>
      </c>
      <c r="I245" s="35" t="s">
        <v>10</v>
      </c>
      <c r="J245" s="30">
        <f>J243/J244</f>
        <v>578.33469696969689</v>
      </c>
      <c r="K245" s="5">
        <f>K243/K244</f>
        <v>677.64768796992485</v>
      </c>
    </row>
    <row r="246" spans="1:11" ht="27" thickBot="1">
      <c r="A246" s="48"/>
      <c r="B246" s="29"/>
      <c r="C246" s="389"/>
      <c r="D246" s="390"/>
      <c r="E246" s="390"/>
      <c r="F246" s="497"/>
      <c r="G246" s="57"/>
      <c r="H246" s="58"/>
      <c r="I246" s="35" t="s">
        <v>151</v>
      </c>
      <c r="J246" s="67">
        <v>1</v>
      </c>
      <c r="K246" s="68">
        <v>1</v>
      </c>
    </row>
    <row r="247" spans="1:11" ht="26.25">
      <c r="A247" s="48"/>
      <c r="B247" s="29"/>
      <c r="C247" s="401" t="s">
        <v>123</v>
      </c>
      <c r="D247" s="402" t="s">
        <v>7</v>
      </c>
      <c r="E247" s="402" t="s">
        <v>64</v>
      </c>
      <c r="F247" s="495" t="s">
        <v>8</v>
      </c>
      <c r="G247" s="181" t="s">
        <v>9</v>
      </c>
      <c r="H247" s="60">
        <f>H248+H249</f>
        <v>2804025.9400000004</v>
      </c>
      <c r="I247" s="66" t="s">
        <v>11</v>
      </c>
      <c r="J247" s="53">
        <v>1335886.58</v>
      </c>
      <c r="K247" s="54">
        <v>1468139.36</v>
      </c>
    </row>
    <row r="248" spans="1:11" ht="64.5">
      <c r="A248" s="48"/>
      <c r="B248" s="29"/>
      <c r="C248" s="389"/>
      <c r="D248" s="390"/>
      <c r="E248" s="390"/>
      <c r="F248" s="496"/>
      <c r="G248" s="21">
        <v>2024</v>
      </c>
      <c r="H248" s="61">
        <f>J247</f>
        <v>1335886.58</v>
      </c>
      <c r="I248" s="35" t="s">
        <v>122</v>
      </c>
      <c r="J248" s="2">
        <v>1573</v>
      </c>
      <c r="K248" s="3">
        <v>1573</v>
      </c>
    </row>
    <row r="249" spans="1:11" ht="26.25">
      <c r="A249" s="48"/>
      <c r="B249" s="29"/>
      <c r="C249" s="389"/>
      <c r="D249" s="390"/>
      <c r="E249" s="390"/>
      <c r="F249" s="496"/>
      <c r="G249" s="21">
        <v>2025</v>
      </c>
      <c r="H249" s="61">
        <f>K247</f>
        <v>1468139.36</v>
      </c>
      <c r="I249" s="35" t="s">
        <v>21</v>
      </c>
      <c r="J249" s="30">
        <f>J247/J248</f>
        <v>849.26038143674509</v>
      </c>
      <c r="K249" s="5">
        <f>K247/K248</f>
        <v>933.33716465352836</v>
      </c>
    </row>
    <row r="250" spans="1:11" ht="27" thickBot="1">
      <c r="A250" s="48"/>
      <c r="B250" s="29"/>
      <c r="C250" s="389"/>
      <c r="D250" s="390"/>
      <c r="E250" s="390"/>
      <c r="F250" s="497"/>
      <c r="G250" s="57"/>
      <c r="H250" s="58"/>
      <c r="I250" s="35" t="s">
        <v>151</v>
      </c>
      <c r="J250" s="67">
        <v>1</v>
      </c>
      <c r="K250" s="68">
        <v>1</v>
      </c>
    </row>
    <row r="251" spans="1:11" ht="26.25">
      <c r="A251" s="48"/>
      <c r="B251" s="29"/>
      <c r="C251" s="401" t="s">
        <v>124</v>
      </c>
      <c r="D251" s="402" t="s">
        <v>7</v>
      </c>
      <c r="E251" s="403" t="s">
        <v>64</v>
      </c>
      <c r="F251" s="548" t="s">
        <v>8</v>
      </c>
      <c r="G251" s="181" t="s">
        <v>9</v>
      </c>
      <c r="H251" s="60">
        <f>H252+H253</f>
        <v>57156.84</v>
      </c>
      <c r="I251" s="82" t="s">
        <v>11</v>
      </c>
      <c r="J251" s="53">
        <v>27230.51</v>
      </c>
      <c r="K251" s="54">
        <v>29926.33</v>
      </c>
    </row>
    <row r="252" spans="1:11" ht="19.5">
      <c r="A252" s="48"/>
      <c r="B252" s="29"/>
      <c r="C252" s="389"/>
      <c r="D252" s="390"/>
      <c r="E252" s="404"/>
      <c r="F252" s="549"/>
      <c r="G252" s="21">
        <v>2024</v>
      </c>
      <c r="H252" s="61">
        <f>J251</f>
        <v>27230.51</v>
      </c>
      <c r="I252" s="84" t="s">
        <v>14</v>
      </c>
      <c r="J252" s="30"/>
      <c r="K252" s="5"/>
    </row>
    <row r="253" spans="1:11" ht="26.25">
      <c r="A253" s="48"/>
      <c r="B253" s="29"/>
      <c r="C253" s="389"/>
      <c r="D253" s="390"/>
      <c r="E253" s="404"/>
      <c r="F253" s="549"/>
      <c r="G253" s="21">
        <v>2025</v>
      </c>
      <c r="H253" s="61">
        <f>K251</f>
        <v>29926.33</v>
      </c>
      <c r="I253" s="84" t="s">
        <v>26</v>
      </c>
      <c r="J253" s="2">
        <v>29300</v>
      </c>
      <c r="K253" s="3">
        <v>29300</v>
      </c>
    </row>
    <row r="254" spans="1:11">
      <c r="A254" s="48"/>
      <c r="B254" s="29"/>
      <c r="C254" s="389"/>
      <c r="D254" s="390"/>
      <c r="E254" s="404"/>
      <c r="F254" s="549"/>
      <c r="G254" s="51"/>
      <c r="H254" s="56"/>
      <c r="I254" s="84" t="s">
        <v>24</v>
      </c>
      <c r="J254" s="2">
        <f>J257/J256*J253</f>
        <v>20284.615384615383</v>
      </c>
      <c r="K254" s="3">
        <v>20285</v>
      </c>
    </row>
    <row r="255" spans="1:11" ht="19.5">
      <c r="A255" s="48"/>
      <c r="B255" s="29"/>
      <c r="C255" s="389"/>
      <c r="D255" s="390"/>
      <c r="E255" s="404"/>
      <c r="F255" s="549"/>
      <c r="G255" s="21"/>
      <c r="H255" s="61"/>
      <c r="I255" s="84" t="s">
        <v>25</v>
      </c>
      <c r="J255" s="2">
        <f>J253-J254</f>
        <v>9015.3846153846171</v>
      </c>
      <c r="K255" s="3">
        <f>K253-K254</f>
        <v>9015</v>
      </c>
    </row>
    <row r="256" spans="1:11" ht="51.75">
      <c r="A256" s="48"/>
      <c r="B256" s="29"/>
      <c r="C256" s="389"/>
      <c r="D256" s="390"/>
      <c r="E256" s="404"/>
      <c r="F256" s="549"/>
      <c r="G256" s="21"/>
      <c r="H256" s="61"/>
      <c r="I256" s="84" t="s">
        <v>27</v>
      </c>
      <c r="J256" s="2">
        <v>650</v>
      </c>
      <c r="K256" s="3">
        <v>650</v>
      </c>
    </row>
    <row r="257" spans="1:11" ht="19.5">
      <c r="A257" s="48"/>
      <c r="B257" s="29"/>
      <c r="C257" s="389"/>
      <c r="D257" s="390"/>
      <c r="E257" s="404"/>
      <c r="F257" s="549"/>
      <c r="G257" s="21"/>
      <c r="H257" s="61"/>
      <c r="I257" s="84" t="s">
        <v>24</v>
      </c>
      <c r="J257" s="2">
        <v>450</v>
      </c>
      <c r="K257" s="3">
        <v>450</v>
      </c>
    </row>
    <row r="258" spans="1:11">
      <c r="A258" s="48"/>
      <c r="B258" s="29"/>
      <c r="C258" s="389"/>
      <c r="D258" s="390"/>
      <c r="E258" s="404"/>
      <c r="F258" s="549"/>
      <c r="G258" s="312"/>
      <c r="H258" s="90"/>
      <c r="I258" s="84" t="s">
        <v>25</v>
      </c>
      <c r="J258" s="2">
        <v>200</v>
      </c>
      <c r="K258" s="3">
        <v>200</v>
      </c>
    </row>
    <row r="259" spans="1:11" ht="89.25">
      <c r="A259" s="48"/>
      <c r="B259" s="29"/>
      <c r="C259" s="389"/>
      <c r="D259" s="390"/>
      <c r="E259" s="404"/>
      <c r="F259" s="549"/>
      <c r="G259" s="312"/>
      <c r="H259" s="91"/>
      <c r="I259" s="88" t="s">
        <v>153</v>
      </c>
      <c r="J259" s="30">
        <f>J251/(J253+J256)</f>
        <v>0.90919899833055084</v>
      </c>
      <c r="K259" s="5">
        <f>K251/(K253+K256)</f>
        <v>0.99920968280467448</v>
      </c>
    </row>
    <row r="260" spans="1:11" ht="39.75" thickBot="1">
      <c r="A260" s="48"/>
      <c r="B260" s="29"/>
      <c r="C260" s="389"/>
      <c r="D260" s="390"/>
      <c r="E260" s="404"/>
      <c r="F260" s="550"/>
      <c r="G260" s="27"/>
      <c r="H260" s="62"/>
      <c r="I260" s="84" t="s">
        <v>191</v>
      </c>
      <c r="J260" s="67">
        <v>1</v>
      </c>
      <c r="K260" s="68">
        <v>1</v>
      </c>
    </row>
    <row r="261" spans="1:11" ht="26.25">
      <c r="A261" s="48"/>
      <c r="B261" s="29"/>
      <c r="C261" s="401" t="s">
        <v>97</v>
      </c>
      <c r="D261" s="402" t="s">
        <v>7</v>
      </c>
      <c r="E261" s="402" t="s">
        <v>64</v>
      </c>
      <c r="F261" s="547" t="s">
        <v>8</v>
      </c>
      <c r="G261" s="133" t="s">
        <v>9</v>
      </c>
      <c r="H261" s="74">
        <f>H262+H263</f>
        <v>20355.739999999998</v>
      </c>
      <c r="I261" s="66" t="s">
        <v>11</v>
      </c>
      <c r="J261" s="53">
        <v>9697.83</v>
      </c>
      <c r="K261" s="54">
        <v>10657.91</v>
      </c>
    </row>
    <row r="262" spans="1:11" ht="51.75">
      <c r="A262" s="48"/>
      <c r="B262" s="29"/>
      <c r="C262" s="389"/>
      <c r="D262" s="390"/>
      <c r="E262" s="390"/>
      <c r="F262" s="496"/>
      <c r="G262" s="21">
        <v>2024</v>
      </c>
      <c r="H262" s="61">
        <f>J261</f>
        <v>9697.83</v>
      </c>
      <c r="I262" s="35" t="s">
        <v>98</v>
      </c>
      <c r="J262" s="2">
        <v>1220</v>
      </c>
      <c r="K262" s="3">
        <v>1220</v>
      </c>
    </row>
    <row r="263" spans="1:11" ht="26.25">
      <c r="A263" s="48"/>
      <c r="B263" s="29"/>
      <c r="C263" s="389"/>
      <c r="D263" s="390"/>
      <c r="E263" s="390"/>
      <c r="F263" s="496"/>
      <c r="G263" s="21">
        <v>2025</v>
      </c>
      <c r="H263" s="61">
        <f>K261</f>
        <v>10657.91</v>
      </c>
      <c r="I263" s="35" t="s">
        <v>21</v>
      </c>
      <c r="J263" s="30">
        <f>J261/J262</f>
        <v>7.9490409836065572</v>
      </c>
      <c r="K263" s="5">
        <f>K261/K262</f>
        <v>8.7359918032786883</v>
      </c>
    </row>
    <row r="264" spans="1:11" ht="27" thickBot="1">
      <c r="A264" s="48"/>
      <c r="B264" s="29"/>
      <c r="C264" s="389"/>
      <c r="D264" s="390"/>
      <c r="E264" s="390"/>
      <c r="F264" s="497"/>
      <c r="G264" s="57"/>
      <c r="H264" s="58"/>
      <c r="I264" s="35" t="s">
        <v>151</v>
      </c>
      <c r="J264" s="67">
        <v>1</v>
      </c>
      <c r="K264" s="68">
        <v>1</v>
      </c>
    </row>
    <row r="265" spans="1:11" ht="26.25">
      <c r="A265" s="48"/>
      <c r="B265" s="29"/>
      <c r="C265" s="401" t="s">
        <v>99</v>
      </c>
      <c r="D265" s="402" t="s">
        <v>7</v>
      </c>
      <c r="E265" s="402" t="s">
        <v>64</v>
      </c>
      <c r="F265" s="495" t="s">
        <v>8</v>
      </c>
      <c r="G265" s="181" t="s">
        <v>9</v>
      </c>
      <c r="H265" s="60">
        <f>H266+H267</f>
        <v>853901.25</v>
      </c>
      <c r="I265" s="66" t="s">
        <v>11</v>
      </c>
      <c r="J265" s="53">
        <v>353253.66</v>
      </c>
      <c r="K265" s="54">
        <v>500647.59</v>
      </c>
    </row>
    <row r="266" spans="1:11" ht="89.25">
      <c r="A266" s="48"/>
      <c r="B266" s="29"/>
      <c r="C266" s="389"/>
      <c r="D266" s="390"/>
      <c r="E266" s="390"/>
      <c r="F266" s="496"/>
      <c r="G266" s="21">
        <v>2024</v>
      </c>
      <c r="H266" s="61">
        <f>J265</f>
        <v>353253.66</v>
      </c>
      <c r="I266" s="71" t="s">
        <v>154</v>
      </c>
      <c r="J266" s="2">
        <v>1001</v>
      </c>
      <c r="K266" s="3">
        <v>1295</v>
      </c>
    </row>
    <row r="267" spans="1:11" ht="26.25">
      <c r="A267" s="48"/>
      <c r="B267" s="29"/>
      <c r="C267" s="389"/>
      <c r="D267" s="390"/>
      <c r="E267" s="390"/>
      <c r="F267" s="496"/>
      <c r="G267" s="21">
        <v>2025</v>
      </c>
      <c r="H267" s="61">
        <f>K265</f>
        <v>500647.59</v>
      </c>
      <c r="I267" s="35" t="s">
        <v>21</v>
      </c>
      <c r="J267" s="30">
        <f>J265/J266</f>
        <v>352.90075924075921</v>
      </c>
      <c r="K267" s="5">
        <f>K265/K266</f>
        <v>386.6004555984556</v>
      </c>
    </row>
    <row r="268" spans="1:11" ht="27" thickBot="1">
      <c r="A268" s="48"/>
      <c r="B268" s="29"/>
      <c r="C268" s="389"/>
      <c r="D268" s="390"/>
      <c r="E268" s="390"/>
      <c r="F268" s="497"/>
      <c r="G268" s="57"/>
      <c r="H268" s="58"/>
      <c r="I268" s="35" t="s">
        <v>151</v>
      </c>
      <c r="J268" s="67">
        <v>1</v>
      </c>
      <c r="K268" s="68">
        <v>1</v>
      </c>
    </row>
    <row r="269" spans="1:11" ht="26.25">
      <c r="A269" s="48"/>
      <c r="B269" s="29"/>
      <c r="C269" s="401" t="s">
        <v>100</v>
      </c>
      <c r="D269" s="402" t="s">
        <v>7</v>
      </c>
      <c r="E269" s="402" t="s">
        <v>64</v>
      </c>
      <c r="F269" s="495" t="s">
        <v>8</v>
      </c>
      <c r="G269" s="181" t="s">
        <v>9</v>
      </c>
      <c r="H269" s="60">
        <f>H270+H271</f>
        <v>220861.52</v>
      </c>
      <c r="I269" s="66" t="s">
        <v>11</v>
      </c>
      <c r="J269" s="53">
        <v>91348.29</v>
      </c>
      <c r="K269" s="54">
        <v>129513.23</v>
      </c>
    </row>
    <row r="270" spans="1:11" ht="77.25">
      <c r="A270" s="48"/>
      <c r="B270" s="29"/>
      <c r="C270" s="389"/>
      <c r="D270" s="390"/>
      <c r="E270" s="390"/>
      <c r="F270" s="496"/>
      <c r="G270" s="21">
        <v>2024</v>
      </c>
      <c r="H270" s="61">
        <f>J269</f>
        <v>91348.29</v>
      </c>
      <c r="I270" s="35" t="s">
        <v>101</v>
      </c>
      <c r="J270" s="2">
        <v>600</v>
      </c>
      <c r="K270" s="3">
        <v>777</v>
      </c>
    </row>
    <row r="271" spans="1:11" ht="26.25">
      <c r="A271" s="48"/>
      <c r="B271" s="29"/>
      <c r="C271" s="389"/>
      <c r="D271" s="390"/>
      <c r="E271" s="390"/>
      <c r="F271" s="496"/>
      <c r="G271" s="21">
        <v>2025</v>
      </c>
      <c r="H271" s="61">
        <f>K269</f>
        <v>129513.23</v>
      </c>
      <c r="I271" s="35" t="s">
        <v>21</v>
      </c>
      <c r="J271" s="30">
        <f>J269/J270</f>
        <v>152.24714999999998</v>
      </c>
      <c r="K271" s="5">
        <f>K269/K270</f>
        <v>166.6836936936937</v>
      </c>
    </row>
    <row r="272" spans="1:11" ht="27" thickBot="1">
      <c r="A272" s="48"/>
      <c r="B272" s="29"/>
      <c r="C272" s="389"/>
      <c r="D272" s="390"/>
      <c r="E272" s="390"/>
      <c r="F272" s="497"/>
      <c r="G272" s="57"/>
      <c r="H272" s="58"/>
      <c r="I272" s="35" t="s">
        <v>151</v>
      </c>
      <c r="J272" s="67">
        <v>1</v>
      </c>
      <c r="K272" s="68">
        <v>1</v>
      </c>
    </row>
    <row r="273" spans="1:11" ht="26.25">
      <c r="A273" s="48"/>
      <c r="B273" s="29"/>
      <c r="C273" s="401" t="s">
        <v>102</v>
      </c>
      <c r="D273" s="402" t="s">
        <v>7</v>
      </c>
      <c r="E273" s="402" t="s">
        <v>64</v>
      </c>
      <c r="F273" s="495" t="s">
        <v>8</v>
      </c>
      <c r="G273" s="181" t="s">
        <v>9</v>
      </c>
      <c r="H273" s="60">
        <f>H274+H275</f>
        <v>63873.99</v>
      </c>
      <c r="I273" s="66" t="s">
        <v>11</v>
      </c>
      <c r="J273" s="53">
        <v>26610.42</v>
      </c>
      <c r="K273" s="54">
        <v>37263.57</v>
      </c>
    </row>
    <row r="274" spans="1:11" ht="63.75">
      <c r="A274" s="48"/>
      <c r="B274" s="29"/>
      <c r="C274" s="389"/>
      <c r="D274" s="390"/>
      <c r="E274" s="390"/>
      <c r="F274" s="496"/>
      <c r="G274" s="21">
        <v>2024</v>
      </c>
      <c r="H274" s="61">
        <f>J273</f>
        <v>26610.42</v>
      </c>
      <c r="I274" s="71" t="s">
        <v>160</v>
      </c>
      <c r="J274" s="2">
        <v>1294</v>
      </c>
      <c r="K274" s="3">
        <v>1648</v>
      </c>
    </row>
    <row r="275" spans="1:11" ht="26.25">
      <c r="A275" s="48"/>
      <c r="B275" s="29"/>
      <c r="C275" s="389"/>
      <c r="D275" s="390"/>
      <c r="E275" s="390"/>
      <c r="F275" s="496"/>
      <c r="G275" s="21">
        <v>2025</v>
      </c>
      <c r="H275" s="61">
        <f>K273</f>
        <v>37263.57</v>
      </c>
      <c r="I275" s="35" t="s">
        <v>21</v>
      </c>
      <c r="J275" s="30">
        <f>J273/J274</f>
        <v>20.564466769706335</v>
      </c>
      <c r="K275" s="5">
        <f>K273/K274</f>
        <v>22.611389563106798</v>
      </c>
    </row>
    <row r="276" spans="1:11" ht="27" thickBot="1">
      <c r="A276" s="48"/>
      <c r="B276" s="29"/>
      <c r="C276" s="389"/>
      <c r="D276" s="390"/>
      <c r="E276" s="390"/>
      <c r="F276" s="497"/>
      <c r="G276" s="57"/>
      <c r="H276" s="58"/>
      <c r="I276" s="35" t="s">
        <v>151</v>
      </c>
      <c r="J276" s="67">
        <v>1</v>
      </c>
      <c r="K276" s="68">
        <v>1</v>
      </c>
    </row>
    <row r="277" spans="1:11" ht="26.25">
      <c r="A277" s="48"/>
      <c r="B277" s="29"/>
      <c r="C277" s="401" t="s">
        <v>125</v>
      </c>
      <c r="D277" s="402" t="s">
        <v>7</v>
      </c>
      <c r="E277" s="402" t="s">
        <v>64</v>
      </c>
      <c r="F277" s="495" t="s">
        <v>8</v>
      </c>
      <c r="G277" s="181" t="s">
        <v>9</v>
      </c>
      <c r="H277" s="60">
        <f>H278+H279</f>
        <v>101190.9</v>
      </c>
      <c r="I277" s="66" t="s">
        <v>11</v>
      </c>
      <c r="J277" s="53">
        <v>43639.34</v>
      </c>
      <c r="K277" s="54">
        <v>57551.56</v>
      </c>
    </row>
    <row r="278" spans="1:11" ht="51.75">
      <c r="A278" s="48"/>
      <c r="B278" s="29"/>
      <c r="C278" s="389"/>
      <c r="D278" s="390"/>
      <c r="E278" s="390"/>
      <c r="F278" s="496"/>
      <c r="G278" s="21">
        <v>2024</v>
      </c>
      <c r="H278" s="61">
        <f>J277</f>
        <v>43639.34</v>
      </c>
      <c r="I278" s="35" t="s">
        <v>126</v>
      </c>
      <c r="J278" s="2">
        <v>1671</v>
      </c>
      <c r="K278" s="3">
        <v>2032</v>
      </c>
    </row>
    <row r="279" spans="1:11" ht="26.25">
      <c r="A279" s="48"/>
      <c r="B279" s="29"/>
      <c r="C279" s="389"/>
      <c r="D279" s="390"/>
      <c r="E279" s="390"/>
      <c r="F279" s="496"/>
      <c r="G279" s="21">
        <v>2025</v>
      </c>
      <c r="H279" s="61">
        <f>K277</f>
        <v>57551.56</v>
      </c>
      <c r="I279" s="35" t="s">
        <v>13</v>
      </c>
      <c r="J279" s="30">
        <f>J277/J278</f>
        <v>26.115703171753438</v>
      </c>
      <c r="K279" s="5">
        <f>K277/K278</f>
        <v>28.32261811023622</v>
      </c>
    </row>
    <row r="280" spans="1:11" ht="27" thickBot="1">
      <c r="A280" s="48"/>
      <c r="B280" s="29"/>
      <c r="C280" s="389"/>
      <c r="D280" s="390"/>
      <c r="E280" s="390"/>
      <c r="F280" s="497"/>
      <c r="G280" s="57"/>
      <c r="H280" s="58"/>
      <c r="I280" s="35" t="s">
        <v>151</v>
      </c>
      <c r="J280" s="67">
        <v>1</v>
      </c>
      <c r="K280" s="68">
        <v>1</v>
      </c>
    </row>
    <row r="281" spans="1:11" ht="26.25">
      <c r="A281" s="48"/>
      <c r="B281" s="29"/>
      <c r="C281" s="401" t="s">
        <v>103</v>
      </c>
      <c r="D281" s="402" t="s">
        <v>7</v>
      </c>
      <c r="E281" s="402" t="s">
        <v>64</v>
      </c>
      <c r="F281" s="495" t="s">
        <v>8</v>
      </c>
      <c r="G281" s="181" t="s">
        <v>9</v>
      </c>
      <c r="H281" s="60">
        <f>H282+H283</f>
        <v>41790.61</v>
      </c>
      <c r="I281" s="66" t="s">
        <v>11</v>
      </c>
      <c r="J281" s="53">
        <v>17144.919999999998</v>
      </c>
      <c r="K281" s="54">
        <v>24645.69</v>
      </c>
    </row>
    <row r="282" spans="1:11" ht="63.75">
      <c r="A282" s="48"/>
      <c r="B282" s="29"/>
      <c r="C282" s="389"/>
      <c r="D282" s="390"/>
      <c r="E282" s="390"/>
      <c r="F282" s="496"/>
      <c r="G282" s="21">
        <v>2024</v>
      </c>
      <c r="H282" s="61">
        <f>J281</f>
        <v>17144.919999999998</v>
      </c>
      <c r="I282" s="71" t="s">
        <v>155</v>
      </c>
      <c r="J282" s="2">
        <v>500</v>
      </c>
      <c r="K282" s="3">
        <v>654</v>
      </c>
    </row>
    <row r="283" spans="1:11" ht="26.25">
      <c r="A283" s="48"/>
      <c r="B283" s="29"/>
      <c r="C283" s="389"/>
      <c r="D283" s="390"/>
      <c r="E283" s="390"/>
      <c r="F283" s="496"/>
      <c r="G283" s="21">
        <v>2025</v>
      </c>
      <c r="H283" s="61">
        <f>K281</f>
        <v>24645.69</v>
      </c>
      <c r="I283" s="35" t="s">
        <v>21</v>
      </c>
      <c r="J283" s="30">
        <f>J281/J282</f>
        <v>34.289839999999998</v>
      </c>
      <c r="K283" s="5">
        <f>K281/K282</f>
        <v>37.684541284403664</v>
      </c>
    </row>
    <row r="284" spans="1:11" ht="27" thickBot="1">
      <c r="A284" s="48"/>
      <c r="B284" s="29"/>
      <c r="C284" s="389"/>
      <c r="D284" s="390"/>
      <c r="E284" s="390"/>
      <c r="F284" s="497"/>
      <c r="G284" s="57"/>
      <c r="H284" s="58"/>
      <c r="I284" s="35" t="s">
        <v>151</v>
      </c>
      <c r="J284" s="67">
        <v>1</v>
      </c>
      <c r="K284" s="68">
        <v>1</v>
      </c>
    </row>
    <row r="285" spans="1:11" ht="26.25">
      <c r="A285" s="48"/>
      <c r="B285" s="29"/>
      <c r="C285" s="401" t="s">
        <v>44</v>
      </c>
      <c r="D285" s="402" t="s">
        <v>7</v>
      </c>
      <c r="E285" s="403" t="s">
        <v>64</v>
      </c>
      <c r="F285" s="548" t="s">
        <v>8</v>
      </c>
      <c r="G285" s="181" t="s">
        <v>9</v>
      </c>
      <c r="H285" s="60">
        <f>H286+H287</f>
        <v>14012.93</v>
      </c>
      <c r="I285" s="82" t="s">
        <v>11</v>
      </c>
      <c r="J285" s="53">
        <v>6673.86</v>
      </c>
      <c r="K285" s="54">
        <v>7339.07</v>
      </c>
    </row>
    <row r="286" spans="1:11" ht="51.75">
      <c r="A286" s="48"/>
      <c r="B286" s="29"/>
      <c r="C286" s="389"/>
      <c r="D286" s="390"/>
      <c r="E286" s="404"/>
      <c r="F286" s="549"/>
      <c r="G286" s="21">
        <v>2024</v>
      </c>
      <c r="H286" s="61">
        <f>J285</f>
        <v>6673.86</v>
      </c>
      <c r="I286" s="84" t="s">
        <v>53</v>
      </c>
      <c r="J286" s="2">
        <v>811</v>
      </c>
      <c r="K286" s="3">
        <v>565</v>
      </c>
    </row>
    <row r="287" spans="1:11" ht="19.5">
      <c r="A287" s="48"/>
      <c r="B287" s="29"/>
      <c r="C287" s="389"/>
      <c r="D287" s="390"/>
      <c r="E287" s="404"/>
      <c r="F287" s="549"/>
      <c r="G287" s="21">
        <v>2025</v>
      </c>
      <c r="H287" s="61">
        <f>K285</f>
        <v>7339.07</v>
      </c>
      <c r="I287" s="84" t="s">
        <v>15</v>
      </c>
      <c r="J287" s="2">
        <v>286</v>
      </c>
      <c r="K287" s="3">
        <v>278</v>
      </c>
    </row>
    <row r="288" spans="1:11">
      <c r="A288" s="48"/>
      <c r="B288" s="29"/>
      <c r="C288" s="389"/>
      <c r="D288" s="390"/>
      <c r="E288" s="404"/>
      <c r="F288" s="549"/>
      <c r="G288" s="51"/>
      <c r="H288" s="56"/>
      <c r="I288" s="84" t="s">
        <v>16</v>
      </c>
      <c r="J288" s="2">
        <f>J286-J287</f>
        <v>525</v>
      </c>
      <c r="K288" s="3">
        <f>K286-K287</f>
        <v>287</v>
      </c>
    </row>
    <row r="289" spans="1:11" ht="26.25">
      <c r="A289" s="48"/>
      <c r="B289" s="29"/>
      <c r="C289" s="389"/>
      <c r="D289" s="390"/>
      <c r="E289" s="404"/>
      <c r="F289" s="549"/>
      <c r="G289" s="21"/>
      <c r="H289" s="61"/>
      <c r="I289" s="84" t="s">
        <v>21</v>
      </c>
      <c r="J289" s="30">
        <f>J285/J286</f>
        <v>8.2291738594327981</v>
      </c>
      <c r="K289" s="5">
        <f>K285/K286</f>
        <v>12.98950442477876</v>
      </c>
    </row>
    <row r="290" spans="1:11" ht="27" thickBot="1">
      <c r="A290" s="48"/>
      <c r="B290" s="29"/>
      <c r="C290" s="389"/>
      <c r="D290" s="390"/>
      <c r="E290" s="404"/>
      <c r="F290" s="550"/>
      <c r="G290" s="27"/>
      <c r="H290" s="62"/>
      <c r="I290" s="84" t="s">
        <v>151</v>
      </c>
      <c r="J290" s="67">
        <v>1</v>
      </c>
      <c r="K290" s="68">
        <v>1</v>
      </c>
    </row>
    <row r="291" spans="1:11" ht="26.25">
      <c r="A291" s="48"/>
      <c r="B291" s="29"/>
      <c r="C291" s="401" t="s">
        <v>57</v>
      </c>
      <c r="D291" s="402" t="s">
        <v>7</v>
      </c>
      <c r="E291" s="403" t="s">
        <v>64</v>
      </c>
      <c r="F291" s="548" t="s">
        <v>8</v>
      </c>
      <c r="G291" s="133" t="s">
        <v>9</v>
      </c>
      <c r="H291" s="74">
        <f>H292+H293</f>
        <v>13213.470000000001</v>
      </c>
      <c r="I291" s="82" t="s">
        <v>11</v>
      </c>
      <c r="J291" s="53">
        <v>8877.3700000000008</v>
      </c>
      <c r="K291" s="54">
        <v>4336.1000000000004</v>
      </c>
    </row>
    <row r="292" spans="1:11" ht="51.75">
      <c r="A292" s="48"/>
      <c r="B292" s="29"/>
      <c r="C292" s="389"/>
      <c r="D292" s="390"/>
      <c r="E292" s="404"/>
      <c r="F292" s="549"/>
      <c r="G292" s="21">
        <v>2024</v>
      </c>
      <c r="H292" s="61">
        <f>J291</f>
        <v>8877.3700000000008</v>
      </c>
      <c r="I292" s="84" t="s">
        <v>104</v>
      </c>
      <c r="J292" s="2">
        <v>9</v>
      </c>
      <c r="K292" s="3">
        <v>4</v>
      </c>
    </row>
    <row r="293" spans="1:11" ht="19.5">
      <c r="A293" s="48"/>
      <c r="B293" s="29"/>
      <c r="C293" s="389"/>
      <c r="D293" s="390"/>
      <c r="E293" s="404"/>
      <c r="F293" s="549"/>
      <c r="G293" s="21">
        <v>2025</v>
      </c>
      <c r="H293" s="61">
        <f>K291</f>
        <v>4336.1000000000004</v>
      </c>
      <c r="I293" s="84" t="s">
        <v>15</v>
      </c>
      <c r="J293" s="2">
        <v>4</v>
      </c>
      <c r="K293" s="3">
        <v>2</v>
      </c>
    </row>
    <row r="294" spans="1:11">
      <c r="A294" s="48"/>
      <c r="B294" s="29"/>
      <c r="C294" s="389"/>
      <c r="D294" s="390"/>
      <c r="E294" s="404"/>
      <c r="F294" s="549"/>
      <c r="G294" s="51"/>
      <c r="H294" s="56"/>
      <c r="I294" s="84" t="s">
        <v>16</v>
      </c>
      <c r="J294" s="2">
        <f>J292-J293</f>
        <v>5</v>
      </c>
      <c r="K294" s="3">
        <f>K292-K293</f>
        <v>2</v>
      </c>
    </row>
    <row r="295" spans="1:11" ht="26.25">
      <c r="A295" s="48"/>
      <c r="B295" s="29"/>
      <c r="C295" s="389"/>
      <c r="D295" s="390"/>
      <c r="E295" s="404"/>
      <c r="F295" s="549"/>
      <c r="G295" s="21"/>
      <c r="H295" s="61"/>
      <c r="I295" s="84" t="s">
        <v>21</v>
      </c>
      <c r="J295" s="30">
        <f>J291/J292</f>
        <v>986.37444444444452</v>
      </c>
      <c r="K295" s="5">
        <f>K291/K292</f>
        <v>1084.0250000000001</v>
      </c>
    </row>
    <row r="296" spans="1:11" ht="27" thickBot="1">
      <c r="A296" s="48"/>
      <c r="B296" s="29"/>
      <c r="C296" s="389"/>
      <c r="D296" s="390"/>
      <c r="E296" s="404"/>
      <c r="F296" s="550"/>
      <c r="G296" s="27"/>
      <c r="H296" s="62"/>
      <c r="I296" s="84" t="s">
        <v>151</v>
      </c>
      <c r="J296" s="67">
        <v>1</v>
      </c>
      <c r="K296" s="68">
        <v>1</v>
      </c>
    </row>
    <row r="297" spans="1:11" ht="26.25">
      <c r="A297" s="48"/>
      <c r="B297" s="29"/>
      <c r="C297" s="401" t="s">
        <v>105</v>
      </c>
      <c r="D297" s="402" t="s">
        <v>7</v>
      </c>
      <c r="E297" s="403" t="s">
        <v>64</v>
      </c>
      <c r="F297" s="547" t="s">
        <v>8</v>
      </c>
      <c r="G297" s="133" t="s">
        <v>9</v>
      </c>
      <c r="H297" s="74">
        <f>H298+H299</f>
        <v>13860.27</v>
      </c>
      <c r="I297" s="82" t="s">
        <v>11</v>
      </c>
      <c r="J297" s="53">
        <v>8829.0300000000007</v>
      </c>
      <c r="K297" s="54">
        <v>5031.24</v>
      </c>
    </row>
    <row r="298" spans="1:11" ht="51.75">
      <c r="A298" s="48"/>
      <c r="B298" s="29"/>
      <c r="C298" s="389"/>
      <c r="D298" s="390"/>
      <c r="E298" s="404"/>
      <c r="F298" s="496"/>
      <c r="G298" s="21">
        <v>2024</v>
      </c>
      <c r="H298" s="61">
        <f>J297</f>
        <v>8829.0300000000007</v>
      </c>
      <c r="I298" s="84" t="s">
        <v>106</v>
      </c>
      <c r="J298" s="2">
        <v>27</v>
      </c>
      <c r="K298" s="3">
        <v>14</v>
      </c>
    </row>
    <row r="299" spans="1:11" ht="19.5">
      <c r="A299" s="48"/>
      <c r="B299" s="29"/>
      <c r="C299" s="389"/>
      <c r="D299" s="390"/>
      <c r="E299" s="404"/>
      <c r="F299" s="496"/>
      <c r="G299" s="21">
        <v>2025</v>
      </c>
      <c r="H299" s="61">
        <f>K297</f>
        <v>5031.24</v>
      </c>
      <c r="I299" s="84" t="s">
        <v>15</v>
      </c>
      <c r="J299" s="2">
        <v>14</v>
      </c>
      <c r="K299" s="3">
        <v>6</v>
      </c>
    </row>
    <row r="300" spans="1:11">
      <c r="A300" s="48"/>
      <c r="B300" s="29"/>
      <c r="C300" s="389"/>
      <c r="D300" s="390"/>
      <c r="E300" s="404"/>
      <c r="F300" s="496"/>
      <c r="G300" s="51"/>
      <c r="H300" s="56"/>
      <c r="I300" s="84" t="s">
        <v>16</v>
      </c>
      <c r="J300" s="2">
        <f>J298-J299</f>
        <v>13</v>
      </c>
      <c r="K300" s="3">
        <f>K298-K299</f>
        <v>8</v>
      </c>
    </row>
    <row r="301" spans="1:11" ht="26.25">
      <c r="A301" s="48"/>
      <c r="B301" s="29"/>
      <c r="C301" s="389"/>
      <c r="D301" s="390"/>
      <c r="E301" s="404"/>
      <c r="F301" s="496"/>
      <c r="G301" s="21"/>
      <c r="H301" s="61"/>
      <c r="I301" s="84" t="s">
        <v>21</v>
      </c>
      <c r="J301" s="30">
        <f>J297/J298</f>
        <v>327.00111111111113</v>
      </c>
      <c r="K301" s="5">
        <f>K297/K298</f>
        <v>359.37428571428569</v>
      </c>
    </row>
    <row r="302" spans="1:11" ht="27" thickBot="1">
      <c r="A302" s="48"/>
      <c r="B302" s="29"/>
      <c r="C302" s="389"/>
      <c r="D302" s="390"/>
      <c r="E302" s="404"/>
      <c r="F302" s="497"/>
      <c r="G302" s="27"/>
      <c r="H302" s="62"/>
      <c r="I302" s="84" t="s">
        <v>151</v>
      </c>
      <c r="J302" s="67">
        <v>1</v>
      </c>
      <c r="K302" s="68">
        <v>1</v>
      </c>
    </row>
    <row r="303" spans="1:11" ht="26.25">
      <c r="A303" s="48"/>
      <c r="B303" s="29"/>
      <c r="C303" s="401" t="s">
        <v>107</v>
      </c>
      <c r="D303" s="402" t="s">
        <v>7</v>
      </c>
      <c r="E303" s="402" t="s">
        <v>64</v>
      </c>
      <c r="F303" s="547" t="s">
        <v>8</v>
      </c>
      <c r="G303" s="133" t="s">
        <v>9</v>
      </c>
      <c r="H303" s="74">
        <f>H304+H305</f>
        <v>64119.199999999997</v>
      </c>
      <c r="I303" s="66" t="s">
        <v>11</v>
      </c>
      <c r="J303" s="53">
        <v>30547.5</v>
      </c>
      <c r="K303" s="54">
        <v>33571.699999999997</v>
      </c>
    </row>
    <row r="304" spans="1:11" ht="77.25">
      <c r="A304" s="48"/>
      <c r="B304" s="29"/>
      <c r="C304" s="389"/>
      <c r="D304" s="390"/>
      <c r="E304" s="390"/>
      <c r="F304" s="496"/>
      <c r="G304" s="21">
        <v>2024</v>
      </c>
      <c r="H304" s="61">
        <f>J303</f>
        <v>30547.5</v>
      </c>
      <c r="I304" s="35" t="s">
        <v>161</v>
      </c>
      <c r="J304" s="2">
        <v>1576</v>
      </c>
      <c r="K304" s="3">
        <v>1576</v>
      </c>
    </row>
    <row r="305" spans="1:11" ht="26.25">
      <c r="A305" s="48"/>
      <c r="B305" s="29"/>
      <c r="C305" s="389"/>
      <c r="D305" s="390"/>
      <c r="E305" s="390"/>
      <c r="F305" s="496"/>
      <c r="G305" s="21">
        <v>2025</v>
      </c>
      <c r="H305" s="61">
        <f>K303</f>
        <v>33571.699999999997</v>
      </c>
      <c r="I305" s="35" t="s">
        <v>21</v>
      </c>
      <c r="J305" s="30">
        <f>J303/J304</f>
        <v>19.382931472081218</v>
      </c>
      <c r="K305" s="5">
        <f>K303/K304</f>
        <v>21.301840101522842</v>
      </c>
    </row>
    <row r="306" spans="1:11" ht="27" thickBot="1">
      <c r="A306" s="48"/>
      <c r="B306" s="29"/>
      <c r="C306" s="389"/>
      <c r="D306" s="390"/>
      <c r="E306" s="390"/>
      <c r="F306" s="497"/>
      <c r="G306" s="57"/>
      <c r="H306" s="58"/>
      <c r="I306" s="35" t="s">
        <v>151</v>
      </c>
      <c r="J306" s="67">
        <v>1</v>
      </c>
      <c r="K306" s="68">
        <v>1</v>
      </c>
    </row>
    <row r="307" spans="1:11" ht="26.25">
      <c r="A307" s="48"/>
      <c r="B307" s="29"/>
      <c r="C307" s="401" t="s">
        <v>156</v>
      </c>
      <c r="D307" s="402" t="s">
        <v>7</v>
      </c>
      <c r="E307" s="402" t="s">
        <v>64</v>
      </c>
      <c r="F307" s="495" t="s">
        <v>8</v>
      </c>
      <c r="G307" s="181" t="s">
        <v>9</v>
      </c>
      <c r="H307" s="60">
        <f>H308+H309</f>
        <v>243222.88</v>
      </c>
      <c r="I307" s="66" t="s">
        <v>11</v>
      </c>
      <c r="J307" s="53">
        <v>115875.6</v>
      </c>
      <c r="K307" s="54">
        <v>127347.28</v>
      </c>
    </row>
    <row r="308" spans="1:11" ht="39">
      <c r="A308" s="48"/>
      <c r="B308" s="29"/>
      <c r="C308" s="389"/>
      <c r="D308" s="390"/>
      <c r="E308" s="390"/>
      <c r="F308" s="496"/>
      <c r="G308" s="21">
        <v>2024</v>
      </c>
      <c r="H308" s="61">
        <f>J307</f>
        <v>115875.6</v>
      </c>
      <c r="I308" s="35" t="s">
        <v>158</v>
      </c>
      <c r="J308" s="2">
        <v>2100</v>
      </c>
      <c r="K308" s="3">
        <v>2100</v>
      </c>
    </row>
    <row r="309" spans="1:11" ht="39">
      <c r="A309" s="48"/>
      <c r="B309" s="29"/>
      <c r="C309" s="389"/>
      <c r="D309" s="390"/>
      <c r="E309" s="390"/>
      <c r="F309" s="496"/>
      <c r="G309" s="21">
        <v>2025</v>
      </c>
      <c r="H309" s="61">
        <f>K307</f>
        <v>127347.28</v>
      </c>
      <c r="I309" s="35" t="s">
        <v>22</v>
      </c>
      <c r="J309" s="30">
        <f>J307/J308</f>
        <v>55.178857142857147</v>
      </c>
      <c r="K309" s="5">
        <f>K307/K308</f>
        <v>60.641561904761907</v>
      </c>
    </row>
    <row r="310" spans="1:11" ht="27" thickBot="1">
      <c r="A310" s="48"/>
      <c r="B310" s="29"/>
      <c r="C310" s="389"/>
      <c r="D310" s="390"/>
      <c r="E310" s="390"/>
      <c r="F310" s="497"/>
      <c r="G310" s="57"/>
      <c r="H310" s="58"/>
      <c r="I310" s="35" t="s">
        <v>192</v>
      </c>
      <c r="J310" s="67">
        <v>1</v>
      </c>
      <c r="K310" s="68">
        <v>1</v>
      </c>
    </row>
    <row r="311" spans="1:11" ht="26.25">
      <c r="A311" s="48"/>
      <c r="B311" s="29"/>
      <c r="C311" s="401" t="s">
        <v>108</v>
      </c>
      <c r="D311" s="402" t="s">
        <v>7</v>
      </c>
      <c r="E311" s="402" t="s">
        <v>64</v>
      </c>
      <c r="F311" s="495" t="s">
        <v>8</v>
      </c>
      <c r="G311" s="181" t="s">
        <v>9</v>
      </c>
      <c r="H311" s="60">
        <f>H312+H313</f>
        <v>568167.27</v>
      </c>
      <c r="I311" s="66" t="s">
        <v>11</v>
      </c>
      <c r="J311" s="53">
        <v>270684.74</v>
      </c>
      <c r="K311" s="54">
        <v>297482.53000000003</v>
      </c>
    </row>
    <row r="312" spans="1:11" ht="51.75">
      <c r="A312" s="48"/>
      <c r="B312" s="29"/>
      <c r="C312" s="389"/>
      <c r="D312" s="390"/>
      <c r="E312" s="390"/>
      <c r="F312" s="496"/>
      <c r="G312" s="21">
        <v>2024</v>
      </c>
      <c r="H312" s="61">
        <f>J311</f>
        <v>270684.74</v>
      </c>
      <c r="I312" s="35" t="s">
        <v>109</v>
      </c>
      <c r="J312" s="2">
        <v>4800</v>
      </c>
      <c r="K312" s="3">
        <v>4800</v>
      </c>
    </row>
    <row r="313" spans="1:11" ht="26.25">
      <c r="A313" s="48"/>
      <c r="B313" s="29"/>
      <c r="C313" s="389"/>
      <c r="D313" s="390"/>
      <c r="E313" s="390"/>
      <c r="F313" s="496"/>
      <c r="G313" s="21">
        <v>2025</v>
      </c>
      <c r="H313" s="61">
        <f>K311</f>
        <v>297482.53000000003</v>
      </c>
      <c r="I313" s="35" t="s">
        <v>21</v>
      </c>
      <c r="J313" s="30">
        <f>J311/J312</f>
        <v>56.392654166666667</v>
      </c>
      <c r="K313" s="5">
        <f>K311/K312</f>
        <v>61.97552708333334</v>
      </c>
    </row>
    <row r="314" spans="1:11" ht="27" thickBot="1">
      <c r="A314" s="48"/>
      <c r="B314" s="29"/>
      <c r="C314" s="389"/>
      <c r="D314" s="390"/>
      <c r="E314" s="390"/>
      <c r="F314" s="497"/>
      <c r="G314" s="57"/>
      <c r="H314" s="58"/>
      <c r="I314" s="35" t="s">
        <v>151</v>
      </c>
      <c r="J314" s="67">
        <v>1</v>
      </c>
      <c r="K314" s="68">
        <v>1</v>
      </c>
    </row>
    <row r="315" spans="1:11" ht="26.25">
      <c r="A315" s="48"/>
      <c r="B315" s="29"/>
      <c r="C315" s="551" t="s">
        <v>225</v>
      </c>
      <c r="D315" s="553" t="s">
        <v>7</v>
      </c>
      <c r="E315" s="553" t="s">
        <v>64</v>
      </c>
      <c r="F315" s="555" t="s">
        <v>8</v>
      </c>
      <c r="G315" s="310" t="s">
        <v>9</v>
      </c>
      <c r="H315" s="182">
        <f>H316+H317</f>
        <v>89406.51999999999</v>
      </c>
      <c r="I315" s="183" t="s">
        <v>11</v>
      </c>
      <c r="J315" s="53">
        <v>39395.199999999997</v>
      </c>
      <c r="K315" s="54">
        <v>50011.32</v>
      </c>
    </row>
    <row r="316" spans="1:11" ht="51.75">
      <c r="A316" s="48"/>
      <c r="B316" s="29"/>
      <c r="C316" s="552"/>
      <c r="D316" s="554"/>
      <c r="E316" s="554"/>
      <c r="F316" s="556"/>
      <c r="G316" s="184">
        <v>2024</v>
      </c>
      <c r="H316" s="185">
        <f>J315</f>
        <v>39395.199999999997</v>
      </c>
      <c r="I316" s="186" t="s">
        <v>226</v>
      </c>
      <c r="J316" s="2">
        <v>3277</v>
      </c>
      <c r="K316" s="3">
        <v>3327</v>
      </c>
    </row>
    <row r="317" spans="1:11" ht="26.25">
      <c r="A317" s="48"/>
      <c r="B317" s="29"/>
      <c r="C317" s="552"/>
      <c r="D317" s="554"/>
      <c r="E317" s="554"/>
      <c r="F317" s="556"/>
      <c r="G317" s="184">
        <v>2025</v>
      </c>
      <c r="H317" s="185">
        <f>K315</f>
        <v>50011.32</v>
      </c>
      <c r="I317" s="186" t="s">
        <v>21</v>
      </c>
      <c r="J317" s="30">
        <f>J315/J316</f>
        <v>12.021727189502593</v>
      </c>
      <c r="K317" s="5">
        <f>K315/K316</f>
        <v>15.031956717763752</v>
      </c>
    </row>
    <row r="318" spans="1:11" ht="27" thickBot="1">
      <c r="A318" s="48"/>
      <c r="B318" s="29"/>
      <c r="C318" s="552"/>
      <c r="D318" s="554"/>
      <c r="E318" s="554"/>
      <c r="F318" s="557"/>
      <c r="G318" s="187"/>
      <c r="H318" s="188"/>
      <c r="I318" s="186" t="s">
        <v>151</v>
      </c>
      <c r="J318" s="67">
        <v>1</v>
      </c>
      <c r="K318" s="68">
        <v>1</v>
      </c>
    </row>
    <row r="319" spans="1:11" ht="26.25">
      <c r="A319" s="48"/>
      <c r="B319" s="29"/>
      <c r="C319" s="401" t="s">
        <v>111</v>
      </c>
      <c r="D319" s="402" t="s">
        <v>7</v>
      </c>
      <c r="E319" s="402" t="s">
        <v>64</v>
      </c>
      <c r="F319" s="495" t="s">
        <v>8</v>
      </c>
      <c r="G319" s="181" t="s">
        <v>9</v>
      </c>
      <c r="H319" s="60">
        <f>H320+H321</f>
        <v>465661.54000000004</v>
      </c>
      <c r="I319" s="66" t="s">
        <v>11</v>
      </c>
      <c r="J319" s="53">
        <v>221849.23</v>
      </c>
      <c r="K319" s="54">
        <v>243812.31</v>
      </c>
    </row>
    <row r="320" spans="1:11" ht="77.25">
      <c r="A320" s="48"/>
      <c r="B320" s="29"/>
      <c r="C320" s="389"/>
      <c r="D320" s="390"/>
      <c r="E320" s="390"/>
      <c r="F320" s="496"/>
      <c r="G320" s="21">
        <v>2024</v>
      </c>
      <c r="H320" s="61">
        <f>J319</f>
        <v>221849.23</v>
      </c>
      <c r="I320" s="35" t="s">
        <v>182</v>
      </c>
      <c r="J320" s="2">
        <v>1980</v>
      </c>
      <c r="K320" s="3">
        <v>1980</v>
      </c>
    </row>
    <row r="321" spans="1:11" ht="26.25">
      <c r="A321" s="48"/>
      <c r="B321" s="29"/>
      <c r="C321" s="389"/>
      <c r="D321" s="390"/>
      <c r="E321" s="390"/>
      <c r="F321" s="496"/>
      <c r="G321" s="21">
        <v>2025</v>
      </c>
      <c r="H321" s="61">
        <f>K319</f>
        <v>243812.31</v>
      </c>
      <c r="I321" s="35" t="s">
        <v>21</v>
      </c>
      <c r="J321" s="30">
        <f>J319/J320</f>
        <v>112.04506565656567</v>
      </c>
      <c r="K321" s="5">
        <f>K319/K320</f>
        <v>123.1375303030303</v>
      </c>
    </row>
    <row r="322" spans="1:11" ht="27" thickBot="1">
      <c r="A322" s="48"/>
      <c r="B322" s="29"/>
      <c r="C322" s="389"/>
      <c r="D322" s="390"/>
      <c r="E322" s="390"/>
      <c r="F322" s="497"/>
      <c r="G322" s="57"/>
      <c r="H322" s="58"/>
      <c r="I322" s="35" t="s">
        <v>151</v>
      </c>
      <c r="J322" s="67">
        <v>1</v>
      </c>
      <c r="K322" s="68">
        <v>1</v>
      </c>
    </row>
    <row r="323" spans="1:11" ht="26.25">
      <c r="A323" s="48"/>
      <c r="B323" s="29"/>
      <c r="C323" s="401" t="s">
        <v>112</v>
      </c>
      <c r="D323" s="402" t="s">
        <v>7</v>
      </c>
      <c r="E323" s="402" t="s">
        <v>64</v>
      </c>
      <c r="F323" s="495" t="s">
        <v>8</v>
      </c>
      <c r="G323" s="181" t="s">
        <v>9</v>
      </c>
      <c r="H323" s="60">
        <f>H324+H325</f>
        <v>21962.97</v>
      </c>
      <c r="I323" s="66" t="s">
        <v>11</v>
      </c>
      <c r="J323" s="53">
        <v>10287.92</v>
      </c>
      <c r="K323" s="54">
        <v>11675.05</v>
      </c>
    </row>
    <row r="324" spans="1:11" ht="51.75">
      <c r="A324" s="48"/>
      <c r="B324" s="29"/>
      <c r="C324" s="389"/>
      <c r="D324" s="390"/>
      <c r="E324" s="390"/>
      <c r="F324" s="496"/>
      <c r="G324" s="21">
        <v>2024</v>
      </c>
      <c r="H324" s="61">
        <f>J323</f>
        <v>10287.92</v>
      </c>
      <c r="I324" s="35" t="s">
        <v>113</v>
      </c>
      <c r="J324" s="2">
        <v>4306</v>
      </c>
      <c r="K324" s="3">
        <v>4421</v>
      </c>
    </row>
    <row r="325" spans="1:11" ht="26.25">
      <c r="A325" s="48"/>
      <c r="B325" s="29"/>
      <c r="C325" s="389"/>
      <c r="D325" s="390"/>
      <c r="E325" s="390"/>
      <c r="F325" s="496"/>
      <c r="G325" s="21">
        <v>2025</v>
      </c>
      <c r="H325" s="61">
        <f>K323</f>
        <v>11675.05</v>
      </c>
      <c r="I325" s="35" t="s">
        <v>21</v>
      </c>
      <c r="J325" s="30">
        <f>J323/J324</f>
        <v>2.3892057594054807</v>
      </c>
      <c r="K325" s="5">
        <f>K323/K324</f>
        <v>2.640816557339968</v>
      </c>
    </row>
    <row r="326" spans="1:11" ht="27" thickBot="1">
      <c r="A326" s="48"/>
      <c r="B326" s="29"/>
      <c r="C326" s="389"/>
      <c r="D326" s="390"/>
      <c r="E326" s="390"/>
      <c r="F326" s="497"/>
      <c r="G326" s="57"/>
      <c r="H326" s="58"/>
      <c r="I326" s="35" t="s">
        <v>151</v>
      </c>
      <c r="J326" s="67">
        <v>1</v>
      </c>
      <c r="K326" s="68">
        <v>1</v>
      </c>
    </row>
    <row r="327" spans="1:11" ht="26.25">
      <c r="A327" s="48"/>
      <c r="B327" s="29"/>
      <c r="C327" s="401" t="s">
        <v>45</v>
      </c>
      <c r="D327" s="402" t="s">
        <v>7</v>
      </c>
      <c r="E327" s="402" t="s">
        <v>64</v>
      </c>
      <c r="F327" s="495" t="s">
        <v>8</v>
      </c>
      <c r="G327" s="181" t="s">
        <v>9</v>
      </c>
      <c r="H327" s="60">
        <f>H328+H329</f>
        <v>118505.26000000001</v>
      </c>
      <c r="I327" s="66" t="s">
        <v>11</v>
      </c>
      <c r="J327" s="53">
        <v>56457.96</v>
      </c>
      <c r="K327" s="54">
        <v>62047.3</v>
      </c>
    </row>
    <row r="328" spans="1:11" ht="39">
      <c r="A328" s="48"/>
      <c r="B328" s="29"/>
      <c r="C328" s="389"/>
      <c r="D328" s="390"/>
      <c r="E328" s="390"/>
      <c r="F328" s="496"/>
      <c r="G328" s="21">
        <v>2024</v>
      </c>
      <c r="H328" s="61">
        <f>J327</f>
        <v>56457.96</v>
      </c>
      <c r="I328" s="35" t="s">
        <v>12</v>
      </c>
      <c r="J328" s="2">
        <v>977</v>
      </c>
      <c r="K328" s="3">
        <v>977</v>
      </c>
    </row>
    <row r="329" spans="1:11" ht="26.25">
      <c r="A329" s="48"/>
      <c r="B329" s="29"/>
      <c r="C329" s="389"/>
      <c r="D329" s="390"/>
      <c r="E329" s="390"/>
      <c r="F329" s="496"/>
      <c r="G329" s="21">
        <v>2025</v>
      </c>
      <c r="H329" s="61">
        <f>K327</f>
        <v>62047.3</v>
      </c>
      <c r="I329" s="35" t="s">
        <v>21</v>
      </c>
      <c r="J329" s="30">
        <f>J327/J328</f>
        <v>57.787062436028656</v>
      </c>
      <c r="K329" s="5">
        <f>K327/K328</f>
        <v>63.507983623336749</v>
      </c>
    </row>
    <row r="330" spans="1:11" ht="27" thickBot="1">
      <c r="A330" s="48"/>
      <c r="B330" s="29"/>
      <c r="C330" s="389"/>
      <c r="D330" s="390"/>
      <c r="E330" s="390"/>
      <c r="F330" s="497"/>
      <c r="G330" s="57"/>
      <c r="H330" s="58"/>
      <c r="I330" s="35" t="s">
        <v>151</v>
      </c>
      <c r="J330" s="67">
        <v>1</v>
      </c>
      <c r="K330" s="68">
        <v>1</v>
      </c>
    </row>
    <row r="331" spans="1:11" ht="25.5">
      <c r="A331" s="48"/>
      <c r="B331" s="29"/>
      <c r="C331" s="401" t="s">
        <v>159</v>
      </c>
      <c r="D331" s="402" t="s">
        <v>7</v>
      </c>
      <c r="E331" s="402" t="s">
        <v>64</v>
      </c>
      <c r="F331" s="495" t="s">
        <v>8</v>
      </c>
      <c r="G331" s="181" t="s">
        <v>9</v>
      </c>
      <c r="H331" s="60">
        <f>H332+H333</f>
        <v>357424.19999999995</v>
      </c>
      <c r="I331" s="73" t="s">
        <v>68</v>
      </c>
      <c r="J331" s="53">
        <v>170283.09</v>
      </c>
      <c r="K331" s="54">
        <v>187141.11</v>
      </c>
    </row>
    <row r="332" spans="1:11" ht="51.75">
      <c r="A332" s="48"/>
      <c r="B332" s="29"/>
      <c r="C332" s="389"/>
      <c r="D332" s="390"/>
      <c r="E332" s="390"/>
      <c r="F332" s="496"/>
      <c r="G332" s="21">
        <v>2024</v>
      </c>
      <c r="H332" s="61">
        <f>J331</f>
        <v>170283.09</v>
      </c>
      <c r="I332" s="35" t="s">
        <v>128</v>
      </c>
      <c r="J332" s="2">
        <v>22</v>
      </c>
      <c r="K332" s="3">
        <v>21</v>
      </c>
    </row>
    <row r="333" spans="1:11" ht="77.25">
      <c r="A333" s="48"/>
      <c r="B333" s="29"/>
      <c r="C333" s="389"/>
      <c r="D333" s="390"/>
      <c r="E333" s="390"/>
      <c r="F333" s="496"/>
      <c r="G333" s="21">
        <v>2025</v>
      </c>
      <c r="H333" s="61">
        <f>K331</f>
        <v>187141.11</v>
      </c>
      <c r="I333" s="35" t="s">
        <v>129</v>
      </c>
      <c r="J333" s="30">
        <f>J331/J332</f>
        <v>7740.1404545454543</v>
      </c>
      <c r="K333" s="5">
        <f>K331/K332</f>
        <v>8911.4814285714274</v>
      </c>
    </row>
    <row r="334" spans="1:11" ht="64.5" thickBot="1">
      <c r="A334" s="48"/>
      <c r="B334" s="29"/>
      <c r="C334" s="389"/>
      <c r="D334" s="390"/>
      <c r="E334" s="390"/>
      <c r="F334" s="497"/>
      <c r="G334" s="57"/>
      <c r="H334" s="58"/>
      <c r="I334" s="71" t="s">
        <v>184</v>
      </c>
      <c r="J334" s="67">
        <v>1</v>
      </c>
      <c r="K334" s="68">
        <v>0.95</v>
      </c>
    </row>
    <row r="335" spans="1:11" ht="26.25">
      <c r="A335" s="48"/>
      <c r="B335" s="29"/>
      <c r="C335" s="401" t="s">
        <v>58</v>
      </c>
      <c r="D335" s="402" t="s">
        <v>7</v>
      </c>
      <c r="E335" s="402" t="s">
        <v>64</v>
      </c>
      <c r="F335" s="495" t="s">
        <v>8</v>
      </c>
      <c r="G335" s="181" t="s">
        <v>9</v>
      </c>
      <c r="H335" s="60">
        <f>H336+H337</f>
        <v>3939.6</v>
      </c>
      <c r="I335" s="66" t="s">
        <v>11</v>
      </c>
      <c r="J335" s="53">
        <v>1864.96</v>
      </c>
      <c r="K335" s="54">
        <v>2074.64</v>
      </c>
    </row>
    <row r="336" spans="1:11" ht="39">
      <c r="A336" s="48"/>
      <c r="B336" s="29"/>
      <c r="C336" s="389"/>
      <c r="D336" s="390"/>
      <c r="E336" s="390"/>
      <c r="F336" s="496"/>
      <c r="G336" s="21">
        <v>2024</v>
      </c>
      <c r="H336" s="61">
        <f>J335</f>
        <v>1864.96</v>
      </c>
      <c r="I336" s="35" t="s">
        <v>28</v>
      </c>
      <c r="J336" s="2">
        <v>56</v>
      </c>
      <c r="K336" s="3">
        <v>53</v>
      </c>
    </row>
    <row r="337" spans="1:11" ht="26.25">
      <c r="A337" s="48"/>
      <c r="B337" s="29"/>
      <c r="C337" s="389"/>
      <c r="D337" s="390"/>
      <c r="E337" s="390"/>
      <c r="F337" s="496"/>
      <c r="G337" s="21">
        <v>2025</v>
      </c>
      <c r="H337" s="61">
        <f>K335</f>
        <v>2074.64</v>
      </c>
      <c r="I337" s="35" t="s">
        <v>10</v>
      </c>
      <c r="J337" s="30">
        <f>J335/J336</f>
        <v>33.302857142857142</v>
      </c>
      <c r="K337" s="5">
        <f>K335/K336</f>
        <v>39.144150943396227</v>
      </c>
    </row>
    <row r="338" spans="1:11" ht="52.5" thickBot="1">
      <c r="A338" s="48"/>
      <c r="B338" s="29"/>
      <c r="C338" s="389"/>
      <c r="D338" s="390"/>
      <c r="E338" s="390"/>
      <c r="F338" s="497"/>
      <c r="G338" s="57"/>
      <c r="H338" s="58"/>
      <c r="I338" s="35" t="s">
        <v>185</v>
      </c>
      <c r="J338" s="67">
        <v>1</v>
      </c>
      <c r="K338" s="68">
        <f>K336/J336</f>
        <v>0.9464285714285714</v>
      </c>
    </row>
    <row r="339" spans="1:11" ht="25.5">
      <c r="A339" s="28"/>
      <c r="B339" s="560" t="s">
        <v>136</v>
      </c>
      <c r="C339" s="405" t="s">
        <v>157</v>
      </c>
      <c r="D339" s="402" t="s">
        <v>7</v>
      </c>
      <c r="E339" s="402" t="s">
        <v>130</v>
      </c>
      <c r="F339" s="495" t="s">
        <v>8</v>
      </c>
      <c r="G339" s="181" t="s">
        <v>9</v>
      </c>
      <c r="H339" s="60">
        <f>H340+H341</f>
        <v>25859.68</v>
      </c>
      <c r="I339" s="73" t="s">
        <v>68</v>
      </c>
      <c r="J339" s="53">
        <v>12320</v>
      </c>
      <c r="K339" s="54">
        <v>13539.68</v>
      </c>
    </row>
    <row r="340" spans="1:11" ht="76.5">
      <c r="A340" s="28"/>
      <c r="B340" s="561"/>
      <c r="C340" s="406"/>
      <c r="D340" s="390"/>
      <c r="E340" s="390"/>
      <c r="F340" s="496"/>
      <c r="G340" s="21">
        <v>2024</v>
      </c>
      <c r="H340" s="61">
        <f>J339</f>
        <v>12320</v>
      </c>
      <c r="I340" s="71" t="s">
        <v>178</v>
      </c>
      <c r="J340" s="39">
        <v>13275</v>
      </c>
      <c r="K340" s="40">
        <v>13295</v>
      </c>
    </row>
    <row r="341" spans="1:11" ht="38.25">
      <c r="A341" s="28"/>
      <c r="B341" s="561"/>
      <c r="C341" s="406"/>
      <c r="D341" s="390"/>
      <c r="E341" s="390"/>
      <c r="F341" s="496"/>
      <c r="G341" s="21">
        <v>2025</v>
      </c>
      <c r="H341" s="61">
        <f>K339</f>
        <v>13539.68</v>
      </c>
      <c r="I341" s="71" t="s">
        <v>179</v>
      </c>
      <c r="J341" s="41">
        <f>J339/J340</f>
        <v>0.92806026365348404</v>
      </c>
      <c r="K341" s="42">
        <f>K339/K340</f>
        <v>1.0184039112448289</v>
      </c>
    </row>
    <row r="342" spans="1:11" ht="39" thickBot="1">
      <c r="A342" s="28"/>
      <c r="B342" s="561"/>
      <c r="C342" s="406"/>
      <c r="D342" s="390"/>
      <c r="E342" s="390"/>
      <c r="F342" s="497"/>
      <c r="G342" s="57"/>
      <c r="H342" s="58"/>
      <c r="I342" s="71" t="s">
        <v>180</v>
      </c>
      <c r="J342" s="67">
        <v>1</v>
      </c>
      <c r="K342" s="68">
        <v>1</v>
      </c>
    </row>
    <row r="343" spans="1:11" ht="26.25">
      <c r="A343" s="28"/>
      <c r="B343" s="560" t="s">
        <v>137</v>
      </c>
      <c r="C343" s="405" t="s">
        <v>140</v>
      </c>
      <c r="D343" s="402" t="s">
        <v>7</v>
      </c>
      <c r="E343" s="562" t="s">
        <v>131</v>
      </c>
      <c r="F343" s="495" t="s">
        <v>8</v>
      </c>
      <c r="G343" s="181" t="s">
        <v>9</v>
      </c>
      <c r="H343" s="60">
        <f>H344+H345</f>
        <v>896372.89999999991</v>
      </c>
      <c r="I343" s="66" t="s">
        <v>68</v>
      </c>
      <c r="J343" s="53">
        <v>432485.8</v>
      </c>
      <c r="K343" s="54">
        <v>463887.1</v>
      </c>
    </row>
    <row r="344" spans="1:11" ht="26.25">
      <c r="A344" s="28"/>
      <c r="B344" s="561"/>
      <c r="C344" s="406"/>
      <c r="D344" s="390"/>
      <c r="E344" s="563"/>
      <c r="F344" s="496"/>
      <c r="G344" s="21">
        <v>2024</v>
      </c>
      <c r="H344" s="61">
        <f>J343</f>
        <v>432485.8</v>
      </c>
      <c r="I344" s="35" t="s">
        <v>18</v>
      </c>
      <c r="J344" s="2">
        <v>1522804</v>
      </c>
      <c r="K344" s="3">
        <v>1518626</v>
      </c>
    </row>
    <row r="345" spans="1:11" ht="26.25">
      <c r="A345" s="28"/>
      <c r="B345" s="561"/>
      <c r="C345" s="406"/>
      <c r="D345" s="390"/>
      <c r="E345" s="563"/>
      <c r="F345" s="496"/>
      <c r="G345" s="21">
        <v>2025</v>
      </c>
      <c r="H345" s="61">
        <f>K343</f>
        <v>463887.1</v>
      </c>
      <c r="I345" s="35" t="s">
        <v>19</v>
      </c>
      <c r="J345" s="30">
        <f>J343/J344*1000</f>
        <v>284.00621485102477</v>
      </c>
      <c r="K345" s="5">
        <f>K343/K344*1000</f>
        <v>305.46500586714569</v>
      </c>
    </row>
    <row r="346" spans="1:11" ht="27" thickBot="1">
      <c r="A346" s="28"/>
      <c r="B346" s="561"/>
      <c r="C346" s="407"/>
      <c r="D346" s="408"/>
      <c r="E346" s="564"/>
      <c r="F346" s="497"/>
      <c r="G346" s="57"/>
      <c r="H346" s="58"/>
      <c r="I346" s="35" t="s">
        <v>193</v>
      </c>
      <c r="J346" s="67">
        <v>1</v>
      </c>
      <c r="K346" s="68">
        <v>1</v>
      </c>
    </row>
    <row r="347" spans="1:11" ht="26.25">
      <c r="A347" s="596" t="s">
        <v>143</v>
      </c>
      <c r="B347" s="599" t="s">
        <v>138</v>
      </c>
      <c r="C347" s="405" t="s">
        <v>141</v>
      </c>
      <c r="D347" s="402" t="s">
        <v>7</v>
      </c>
      <c r="E347" s="402" t="s">
        <v>132</v>
      </c>
      <c r="F347" s="495" t="s">
        <v>8</v>
      </c>
      <c r="G347" s="181" t="s">
        <v>9</v>
      </c>
      <c r="H347" s="60">
        <f>H348+H349</f>
        <v>2381.9499999999998</v>
      </c>
      <c r="I347" s="66" t="s">
        <v>68</v>
      </c>
      <c r="J347" s="53">
        <v>1134.8</v>
      </c>
      <c r="K347" s="54">
        <v>1247.1500000000001</v>
      </c>
    </row>
    <row r="348" spans="1:11" ht="26.25">
      <c r="A348" s="597"/>
      <c r="B348" s="600"/>
      <c r="C348" s="406"/>
      <c r="D348" s="390"/>
      <c r="E348" s="390"/>
      <c r="F348" s="496"/>
      <c r="G348" s="21">
        <v>2024</v>
      </c>
      <c r="H348" s="61">
        <f>J347</f>
        <v>1134.8</v>
      </c>
      <c r="I348" s="35" t="s">
        <v>134</v>
      </c>
      <c r="J348" s="2">
        <v>2</v>
      </c>
      <c r="K348" s="3">
        <v>2</v>
      </c>
    </row>
    <row r="349" spans="1:11" ht="39">
      <c r="A349" s="597"/>
      <c r="B349" s="600"/>
      <c r="C349" s="406"/>
      <c r="D349" s="390"/>
      <c r="E349" s="390"/>
      <c r="F349" s="496"/>
      <c r="G349" s="21">
        <v>2025</v>
      </c>
      <c r="H349" s="61">
        <f>K347</f>
        <v>1247.1500000000001</v>
      </c>
      <c r="I349" s="35" t="s">
        <v>133</v>
      </c>
      <c r="J349" s="30">
        <f>J347/J348</f>
        <v>567.4</v>
      </c>
      <c r="K349" s="5">
        <f>K347/K348</f>
        <v>623.57500000000005</v>
      </c>
    </row>
    <row r="350" spans="1:11" ht="27" thickBot="1">
      <c r="A350" s="597"/>
      <c r="B350" s="600"/>
      <c r="C350" s="406"/>
      <c r="D350" s="390"/>
      <c r="E350" s="390"/>
      <c r="F350" s="497"/>
      <c r="G350" s="57"/>
      <c r="H350" s="58"/>
      <c r="I350" s="35" t="s">
        <v>54</v>
      </c>
      <c r="J350" s="67">
        <v>1</v>
      </c>
      <c r="K350" s="68">
        <v>1</v>
      </c>
    </row>
    <row r="351" spans="1:11" ht="26.25">
      <c r="A351" s="598"/>
      <c r="B351" s="558" t="s">
        <v>139</v>
      </c>
      <c r="C351" s="401" t="s">
        <v>142</v>
      </c>
      <c r="D351" s="402" t="s">
        <v>7</v>
      </c>
      <c r="E351" s="402" t="s">
        <v>181</v>
      </c>
      <c r="F351" s="495" t="s">
        <v>8</v>
      </c>
      <c r="G351" s="181" t="s">
        <v>9</v>
      </c>
      <c r="H351" s="60">
        <f>H352+H353</f>
        <v>176671.73</v>
      </c>
      <c r="I351" s="66" t="s">
        <v>68</v>
      </c>
      <c r="J351" s="53">
        <v>176671.73</v>
      </c>
      <c r="K351" s="4"/>
    </row>
    <row r="352" spans="1:11" ht="26.25">
      <c r="A352" s="598"/>
      <c r="B352" s="559"/>
      <c r="C352" s="389"/>
      <c r="D352" s="390"/>
      <c r="E352" s="390"/>
      <c r="F352" s="496"/>
      <c r="G352" s="21">
        <v>2024</v>
      </c>
      <c r="H352" s="61">
        <f>J351</f>
        <v>176671.73</v>
      </c>
      <c r="I352" s="35" t="s">
        <v>18</v>
      </c>
      <c r="J352" s="30">
        <v>580687</v>
      </c>
      <c r="K352" s="1"/>
    </row>
    <row r="353" spans="1:11" ht="26.25">
      <c r="A353" s="598"/>
      <c r="B353" s="559"/>
      <c r="C353" s="389"/>
      <c r="D353" s="390"/>
      <c r="E353" s="390"/>
      <c r="F353" s="496"/>
      <c r="G353" s="21">
        <v>2025</v>
      </c>
      <c r="H353" s="61">
        <f>K351</f>
        <v>0</v>
      </c>
      <c r="I353" s="35" t="s">
        <v>19</v>
      </c>
      <c r="J353" s="30">
        <f>J351/J352*1000</f>
        <v>304.24605682579431</v>
      </c>
      <c r="K353" s="5"/>
    </row>
    <row r="354" spans="1:11" ht="27" thickBot="1">
      <c r="A354" s="598"/>
      <c r="B354" s="559"/>
      <c r="C354" s="389"/>
      <c r="D354" s="390"/>
      <c r="E354" s="390"/>
      <c r="F354" s="546"/>
      <c r="G354" s="64"/>
      <c r="H354" s="65"/>
      <c r="I354" s="36" t="s">
        <v>54</v>
      </c>
      <c r="J354" s="37">
        <v>1</v>
      </c>
      <c r="K354" s="107"/>
    </row>
    <row r="355" spans="1:11" ht="24.75">
      <c r="A355" s="598"/>
      <c r="B355" s="559"/>
      <c r="C355" s="585" t="s">
        <v>224</v>
      </c>
      <c r="D355" s="589" t="s">
        <v>7</v>
      </c>
      <c r="E355" s="589" t="s">
        <v>64</v>
      </c>
      <c r="F355" s="589" t="s">
        <v>8</v>
      </c>
      <c r="G355" s="310" t="s">
        <v>9</v>
      </c>
      <c r="H355" s="189">
        <f>H356+H357</f>
        <v>2596346.2400000002</v>
      </c>
      <c r="I355" s="190" t="s">
        <v>68</v>
      </c>
      <c r="J355" s="277">
        <v>1298173.1200000001</v>
      </c>
      <c r="K355" s="278">
        <v>1298173.1200000001</v>
      </c>
    </row>
    <row r="356" spans="1:11" ht="166.5">
      <c r="A356" s="598"/>
      <c r="B356" s="559"/>
      <c r="C356" s="586"/>
      <c r="D356" s="590"/>
      <c r="E356" s="590"/>
      <c r="F356" s="590"/>
      <c r="G356" s="184">
        <v>2024</v>
      </c>
      <c r="H356" s="191">
        <f>J355</f>
        <v>1298173.1200000001</v>
      </c>
      <c r="I356" s="192" t="s">
        <v>227</v>
      </c>
      <c r="J356" s="214">
        <v>6832</v>
      </c>
      <c r="K356" s="276">
        <v>7720</v>
      </c>
    </row>
    <row r="357" spans="1:11" ht="166.5">
      <c r="A357" s="598"/>
      <c r="B357" s="559"/>
      <c r="C357" s="586"/>
      <c r="D357" s="590"/>
      <c r="E357" s="590"/>
      <c r="F357" s="590"/>
      <c r="G357" s="593">
        <v>2025</v>
      </c>
      <c r="H357" s="579">
        <f>K355</f>
        <v>1298173.1200000001</v>
      </c>
      <c r="I357" s="192" t="s">
        <v>230</v>
      </c>
      <c r="J357" s="214">
        <v>10389</v>
      </c>
      <c r="K357" s="276">
        <v>11890</v>
      </c>
    </row>
    <row r="358" spans="1:11" ht="90">
      <c r="A358" s="598"/>
      <c r="B358" s="559"/>
      <c r="C358" s="586"/>
      <c r="D358" s="590"/>
      <c r="E358" s="590"/>
      <c r="F358" s="590"/>
      <c r="G358" s="594"/>
      <c r="H358" s="580"/>
      <c r="I358" s="192" t="s">
        <v>229</v>
      </c>
      <c r="J358" s="214">
        <v>225</v>
      </c>
      <c r="K358" s="276">
        <v>260</v>
      </c>
    </row>
    <row r="359" spans="1:11" ht="77.25">
      <c r="A359" s="598"/>
      <c r="B359" s="559"/>
      <c r="C359" s="586"/>
      <c r="D359" s="590"/>
      <c r="E359" s="590"/>
      <c r="F359" s="590"/>
      <c r="G359" s="594"/>
      <c r="H359" s="580"/>
      <c r="I359" s="192" t="s">
        <v>228</v>
      </c>
      <c r="J359" s="214">
        <v>90</v>
      </c>
      <c r="K359" s="276">
        <v>110</v>
      </c>
    </row>
    <row r="360" spans="1:11" ht="25.5">
      <c r="A360" s="598"/>
      <c r="B360" s="559"/>
      <c r="C360" s="586"/>
      <c r="D360" s="590"/>
      <c r="E360" s="590"/>
      <c r="F360" s="590"/>
      <c r="G360" s="594"/>
      <c r="H360" s="580"/>
      <c r="I360" s="193" t="s">
        <v>200</v>
      </c>
      <c r="J360" s="214">
        <v>6230</v>
      </c>
      <c r="K360" s="276">
        <v>7500</v>
      </c>
    </row>
    <row r="361" spans="1:11" ht="179.25">
      <c r="A361" s="598"/>
      <c r="B361" s="559"/>
      <c r="C361" s="586"/>
      <c r="D361" s="590"/>
      <c r="E361" s="590"/>
      <c r="F361" s="590"/>
      <c r="G361" s="594"/>
      <c r="H361" s="580"/>
      <c r="I361" s="192" t="s">
        <v>231</v>
      </c>
      <c r="J361" s="281">
        <v>5000</v>
      </c>
      <c r="K361" s="282">
        <v>5000</v>
      </c>
    </row>
    <row r="362" spans="1:11" ht="179.25">
      <c r="A362" s="598"/>
      <c r="B362" s="559"/>
      <c r="C362" s="586"/>
      <c r="D362" s="590"/>
      <c r="E362" s="590"/>
      <c r="F362" s="590"/>
      <c r="G362" s="594"/>
      <c r="H362" s="580"/>
      <c r="I362" s="192" t="s">
        <v>232</v>
      </c>
      <c r="J362" s="281">
        <v>4000</v>
      </c>
      <c r="K362" s="282">
        <v>4000</v>
      </c>
    </row>
    <row r="363" spans="1:11" ht="102.75">
      <c r="A363" s="598"/>
      <c r="B363" s="559"/>
      <c r="C363" s="586"/>
      <c r="D363" s="590"/>
      <c r="E363" s="590"/>
      <c r="F363" s="590"/>
      <c r="G363" s="594"/>
      <c r="H363" s="580"/>
      <c r="I363" s="192" t="s">
        <v>233</v>
      </c>
      <c r="J363" s="281">
        <v>17000</v>
      </c>
      <c r="K363" s="282">
        <v>17000</v>
      </c>
    </row>
    <row r="364" spans="1:11" ht="90">
      <c r="A364" s="598"/>
      <c r="B364" s="559"/>
      <c r="C364" s="586"/>
      <c r="D364" s="590"/>
      <c r="E364" s="590"/>
      <c r="F364" s="590"/>
      <c r="G364" s="594"/>
      <c r="H364" s="580"/>
      <c r="I364" s="192" t="s">
        <v>234</v>
      </c>
      <c r="J364" s="281">
        <v>12000</v>
      </c>
      <c r="K364" s="282">
        <v>12000</v>
      </c>
    </row>
    <row r="365" spans="1:11" ht="64.5">
      <c r="A365" s="598"/>
      <c r="B365" s="559"/>
      <c r="C365" s="587"/>
      <c r="D365" s="591"/>
      <c r="E365" s="591"/>
      <c r="F365" s="591"/>
      <c r="G365" s="594"/>
      <c r="H365" s="580"/>
      <c r="I365" s="192" t="s">
        <v>201</v>
      </c>
      <c r="J365" s="335">
        <v>2000</v>
      </c>
      <c r="K365" s="289">
        <v>2000</v>
      </c>
    </row>
    <row r="366" spans="1:11" ht="27" thickBot="1">
      <c r="A366" s="598"/>
      <c r="B366" s="559"/>
      <c r="C366" s="588"/>
      <c r="D366" s="592"/>
      <c r="E366" s="592"/>
      <c r="F366" s="592"/>
      <c r="G366" s="595"/>
      <c r="H366" s="581"/>
      <c r="I366" s="194" t="s">
        <v>202</v>
      </c>
      <c r="J366" s="285">
        <v>1</v>
      </c>
      <c r="K366" s="286">
        <v>1</v>
      </c>
    </row>
    <row r="367" spans="1:11" ht="26.25">
      <c r="A367" s="598"/>
      <c r="B367" s="559"/>
      <c r="C367" s="582" t="s">
        <v>254</v>
      </c>
      <c r="D367" s="553" t="s">
        <v>7</v>
      </c>
      <c r="E367" s="553" t="s">
        <v>270</v>
      </c>
      <c r="F367" s="555" t="s">
        <v>8</v>
      </c>
      <c r="G367" s="310" t="s">
        <v>9</v>
      </c>
      <c r="H367" s="182">
        <f>H368+H369</f>
        <v>48000</v>
      </c>
      <c r="I367" s="183" t="s">
        <v>68</v>
      </c>
      <c r="J367" s="277"/>
      <c r="K367" s="287">
        <f>H369</f>
        <v>48000</v>
      </c>
    </row>
    <row r="368" spans="1:11" ht="26.25">
      <c r="A368" s="598"/>
      <c r="B368" s="559"/>
      <c r="C368" s="583"/>
      <c r="D368" s="554"/>
      <c r="E368" s="554"/>
      <c r="F368" s="556"/>
      <c r="G368" s="184">
        <v>2024</v>
      </c>
      <c r="H368" s="185"/>
      <c r="I368" s="186" t="s">
        <v>18</v>
      </c>
      <c r="J368" s="281"/>
      <c r="K368" s="288">
        <v>142248</v>
      </c>
    </row>
    <row r="369" spans="1:11" ht="26.25">
      <c r="A369" s="598"/>
      <c r="B369" s="559"/>
      <c r="C369" s="583"/>
      <c r="D369" s="554"/>
      <c r="E369" s="554"/>
      <c r="F369" s="556"/>
      <c r="G369" s="184">
        <v>2025</v>
      </c>
      <c r="H369" s="185">
        <v>48000</v>
      </c>
      <c r="I369" s="186" t="s">
        <v>19</v>
      </c>
      <c r="J369" s="281"/>
      <c r="K369" s="282">
        <v>337.44</v>
      </c>
    </row>
    <row r="370" spans="1:11" ht="26.25">
      <c r="A370" s="598"/>
      <c r="B370" s="559"/>
      <c r="C370" s="583"/>
      <c r="D370" s="554"/>
      <c r="E370" s="554"/>
      <c r="F370" s="584"/>
      <c r="G370" s="283"/>
      <c r="H370" s="284"/>
      <c r="I370" s="279" t="s">
        <v>54</v>
      </c>
      <c r="J370" s="280"/>
      <c r="K370" s="336">
        <v>1</v>
      </c>
    </row>
    <row r="371" spans="1:11">
      <c r="A371" s="238"/>
      <c r="B371" s="239"/>
      <c r="C371" s="240"/>
      <c r="D371" s="252"/>
      <c r="E371" s="252"/>
      <c r="F371" s="256" t="s">
        <v>9</v>
      </c>
      <c r="G371" s="257"/>
      <c r="H371" s="258">
        <v>26391887.870000001</v>
      </c>
      <c r="I371" s="259"/>
      <c r="J371" s="260">
        <v>12654915.74</v>
      </c>
      <c r="K371" s="261">
        <v>13736972.130000001</v>
      </c>
    </row>
    <row r="372" spans="1:11">
      <c r="A372" s="238"/>
      <c r="B372" s="239"/>
      <c r="C372" s="240"/>
      <c r="D372" s="252"/>
      <c r="E372" s="252"/>
      <c r="F372" s="252"/>
      <c r="G372" s="253"/>
      <c r="H372" s="253"/>
      <c r="I372" s="254"/>
      <c r="J372" s="67"/>
      <c r="K372" s="255"/>
    </row>
    <row r="373" spans="1:11">
      <c r="A373" s="329"/>
      <c r="B373" s="311"/>
      <c r="C373" s="330"/>
      <c r="D373" s="331"/>
      <c r="E373" s="331"/>
      <c r="F373" s="331"/>
      <c r="G373" s="332"/>
      <c r="H373" s="332"/>
      <c r="I373" s="120"/>
      <c r="J373" s="215"/>
      <c r="K373" s="250"/>
    </row>
    <row r="374" spans="1:11">
      <c r="A374" s="578" t="s">
        <v>265</v>
      </c>
      <c r="B374" s="578"/>
      <c r="C374" s="578"/>
      <c r="D374" s="578"/>
      <c r="E374" s="578"/>
      <c r="F374" s="578"/>
      <c r="G374" s="578"/>
      <c r="H374" s="578"/>
      <c r="I374" s="578"/>
      <c r="J374" s="578"/>
      <c r="K374" s="578"/>
    </row>
    <row r="375" spans="1:11" ht="19.5" thickBot="1">
      <c r="A375" s="329"/>
      <c r="B375" s="311"/>
      <c r="C375" s="330"/>
      <c r="D375" s="331"/>
      <c r="E375" s="331"/>
      <c r="F375" s="331"/>
      <c r="G375" s="332"/>
      <c r="H375" s="332"/>
      <c r="I375" s="120"/>
      <c r="J375" s="215"/>
      <c r="K375" s="250"/>
    </row>
    <row r="376" spans="1:11" ht="19.5" thickBot="1">
      <c r="A376" s="568" t="s">
        <v>258</v>
      </c>
      <c r="B376" s="569"/>
      <c r="C376" s="569"/>
      <c r="D376" s="569"/>
      <c r="E376" s="570"/>
      <c r="F376" s="262">
        <v>2024</v>
      </c>
      <c r="G376" s="262"/>
      <c r="H376" s="264">
        <v>11048318.08</v>
      </c>
      <c r="I376" s="120"/>
      <c r="J376" s="215"/>
      <c r="K376" s="250"/>
    </row>
    <row r="377" spans="1:11" ht="19.5" thickBot="1">
      <c r="A377" s="571"/>
      <c r="B377" s="572"/>
      <c r="C377" s="572"/>
      <c r="D377" s="572"/>
      <c r="E377" s="573"/>
      <c r="F377" s="265">
        <v>2025</v>
      </c>
      <c r="G377" s="265"/>
      <c r="H377" s="267">
        <v>11436140.17</v>
      </c>
      <c r="I377" s="120"/>
      <c r="J377" s="215"/>
      <c r="K377" s="250"/>
    </row>
    <row r="378" spans="1:11" ht="19.5" thickBot="1">
      <c r="A378" s="568" t="s">
        <v>257</v>
      </c>
      <c r="B378" s="569"/>
      <c r="C378" s="569"/>
      <c r="D378" s="569"/>
      <c r="E378" s="570"/>
      <c r="F378" s="262">
        <v>2024</v>
      </c>
      <c r="G378" s="263"/>
      <c r="H378" s="267">
        <v>1606597.66</v>
      </c>
      <c r="I378" s="120"/>
      <c r="J378" s="215"/>
      <c r="K378" s="250"/>
    </row>
    <row r="379" spans="1:11" ht="19.5" thickBot="1">
      <c r="A379" s="571"/>
      <c r="B379" s="572"/>
      <c r="C379" s="572"/>
      <c r="D379" s="572"/>
      <c r="E379" s="573"/>
      <c r="F379" s="265">
        <v>2025</v>
      </c>
      <c r="G379" s="266"/>
      <c r="H379" s="267">
        <v>2300831.96</v>
      </c>
      <c r="I379" s="120"/>
      <c r="J379" s="215"/>
      <c r="K379" s="250"/>
    </row>
    <row r="380" spans="1:11" ht="20.25">
      <c r="A380" s="45"/>
      <c r="B380" s="45"/>
      <c r="C380" s="92"/>
      <c r="D380" s="7"/>
      <c r="E380" s="7"/>
      <c r="I380" s="268"/>
      <c r="J380" s="268"/>
      <c r="K380" s="268"/>
    </row>
    <row r="381" spans="1:11" ht="20.25">
      <c r="A381" s="45"/>
      <c r="B381" s="45"/>
      <c r="C381" s="45"/>
      <c r="D381" s="7"/>
      <c r="E381" s="7"/>
      <c r="I381" s="268"/>
      <c r="J381" s="268"/>
      <c r="K381" s="268"/>
    </row>
    <row r="382" spans="1:11">
      <c r="A382" s="575" t="s">
        <v>266</v>
      </c>
      <c r="B382" s="576"/>
      <c r="C382" s="576"/>
      <c r="D382" s="576"/>
      <c r="E382" s="576"/>
      <c r="F382" s="577" t="s">
        <v>267</v>
      </c>
      <c r="G382" s="577"/>
      <c r="H382" s="577"/>
      <c r="I382" s="577"/>
      <c r="J382" s="577"/>
      <c r="K382" s="577"/>
    </row>
    <row r="383" spans="1:11">
      <c r="B383" s="304"/>
      <c r="I383" s="268"/>
      <c r="J383" s="268"/>
      <c r="K383" s="268"/>
    </row>
    <row r="384" spans="1:11">
      <c r="A384" s="6"/>
      <c r="B384" s="48"/>
      <c r="C384" s="110"/>
      <c r="D384" s="48" t="s">
        <v>203</v>
      </c>
      <c r="E384" s="48"/>
      <c r="F384" s="6"/>
      <c r="G384" s="6"/>
      <c r="H384" s="6"/>
      <c r="I384" s="268"/>
      <c r="J384" s="268"/>
      <c r="K384" s="268"/>
    </row>
    <row r="385" spans="1:11">
      <c r="A385" s="6"/>
      <c r="B385" s="48"/>
      <c r="C385" s="110"/>
      <c r="D385" s="48"/>
      <c r="E385" s="48"/>
      <c r="F385" s="6"/>
      <c r="G385" s="6"/>
      <c r="H385" s="6"/>
      <c r="I385" s="268"/>
      <c r="J385" s="268"/>
      <c r="K385" s="268"/>
    </row>
    <row r="386" spans="1:11">
      <c r="I386" s="268"/>
      <c r="J386" s="268"/>
      <c r="K386" s="268"/>
    </row>
    <row r="387" spans="1:11">
      <c r="I387" s="268"/>
      <c r="J387" s="268"/>
      <c r="K387" s="268"/>
    </row>
    <row r="388" spans="1:11">
      <c r="I388" s="268"/>
      <c r="J388" s="268"/>
      <c r="K388" s="268"/>
    </row>
    <row r="397" spans="1:11">
      <c r="C397" s="111"/>
    </row>
    <row r="412" spans="6:8" ht="20.25">
      <c r="F412" s="274"/>
      <c r="G412" s="275"/>
      <c r="H412" s="249"/>
    </row>
    <row r="413" spans="6:8" ht="20.25">
      <c r="F413" s="274"/>
      <c r="G413" s="275"/>
      <c r="H413" s="249"/>
    </row>
    <row r="414" spans="6:8" ht="20.25">
      <c r="F414" s="274"/>
      <c r="G414" s="275"/>
      <c r="H414" s="249"/>
    </row>
    <row r="415" spans="6:8" ht="19.5">
      <c r="F415" s="574"/>
      <c r="G415" s="300"/>
      <c r="H415" s="11"/>
    </row>
    <row r="416" spans="6:8" ht="19.5">
      <c r="F416" s="574"/>
      <c r="G416" s="300"/>
      <c r="H416" s="11"/>
    </row>
    <row r="417" spans="6:8" ht="19.5">
      <c r="F417" s="574"/>
      <c r="G417" s="300"/>
      <c r="H417" s="11"/>
    </row>
    <row r="418" spans="6:8" ht="19.5">
      <c r="F418" s="574"/>
      <c r="G418" s="300"/>
      <c r="H418" s="11"/>
    </row>
    <row r="419" spans="6:8" ht="19.5">
      <c r="F419" s="574"/>
      <c r="G419" s="300"/>
      <c r="H419" s="11"/>
    </row>
    <row r="420" spans="6:8" ht="19.5">
      <c r="F420" s="574"/>
      <c r="G420" s="300"/>
      <c r="H420" s="11"/>
    </row>
  </sheetData>
  <mergeCells count="342">
    <mergeCell ref="B5:K5"/>
    <mergeCell ref="B6:K6"/>
    <mergeCell ref="B7:K7"/>
    <mergeCell ref="A378:E379"/>
    <mergeCell ref="F415:F417"/>
    <mergeCell ref="F418:F420"/>
    <mergeCell ref="A382:E382"/>
    <mergeCell ref="F382:K382"/>
    <mergeCell ref="A374:K374"/>
    <mergeCell ref="H357:H366"/>
    <mergeCell ref="C367:C370"/>
    <mergeCell ref="D367:D370"/>
    <mergeCell ref="E367:E370"/>
    <mergeCell ref="F367:F370"/>
    <mergeCell ref="A376:E377"/>
    <mergeCell ref="F351:F354"/>
    <mergeCell ref="C355:C366"/>
    <mergeCell ref="D355:D366"/>
    <mergeCell ref="E355:E366"/>
    <mergeCell ref="F355:F366"/>
    <mergeCell ref="G357:G366"/>
    <mergeCell ref="A347:A370"/>
    <mergeCell ref="B347:B350"/>
    <mergeCell ref="C347:C350"/>
    <mergeCell ref="D347:D350"/>
    <mergeCell ref="E347:E350"/>
    <mergeCell ref="F347:F350"/>
    <mergeCell ref="B351:B370"/>
    <mergeCell ref="C351:C354"/>
    <mergeCell ref="D351:D354"/>
    <mergeCell ref="E351:E354"/>
    <mergeCell ref="B339:B342"/>
    <mergeCell ref="C339:C342"/>
    <mergeCell ref="D339:D342"/>
    <mergeCell ref="E339:E342"/>
    <mergeCell ref="F339:F342"/>
    <mergeCell ref="B343:B346"/>
    <mergeCell ref="C343:C346"/>
    <mergeCell ref="D343:D346"/>
    <mergeCell ref="E343:E346"/>
    <mergeCell ref="F343:F346"/>
    <mergeCell ref="C331:C334"/>
    <mergeCell ref="D331:D334"/>
    <mergeCell ref="E331:E334"/>
    <mergeCell ref="F331:F334"/>
    <mergeCell ref="C335:C338"/>
    <mergeCell ref="D335:D338"/>
    <mergeCell ref="E335:E338"/>
    <mergeCell ref="F335:F338"/>
    <mergeCell ref="C323:C326"/>
    <mergeCell ref="D323:D326"/>
    <mergeCell ref="E323:E326"/>
    <mergeCell ref="F323:F326"/>
    <mergeCell ref="C327:C330"/>
    <mergeCell ref="D327:D330"/>
    <mergeCell ref="E327:E330"/>
    <mergeCell ref="F327:F330"/>
    <mergeCell ref="C315:C318"/>
    <mergeCell ref="D315:D318"/>
    <mergeCell ref="E315:E318"/>
    <mergeCell ref="F315:F318"/>
    <mergeCell ref="C319:C322"/>
    <mergeCell ref="D319:D322"/>
    <mergeCell ref="E319:E322"/>
    <mergeCell ref="F319:F322"/>
    <mergeCell ref="C307:C310"/>
    <mergeCell ref="D307:D310"/>
    <mergeCell ref="E307:E310"/>
    <mergeCell ref="F307:F310"/>
    <mergeCell ref="C311:C314"/>
    <mergeCell ref="D311:D314"/>
    <mergeCell ref="E311:E314"/>
    <mergeCell ref="F311:F314"/>
    <mergeCell ref="C297:C302"/>
    <mergeCell ref="D297:D302"/>
    <mergeCell ref="E297:E302"/>
    <mergeCell ref="F297:F302"/>
    <mergeCell ref="C303:C306"/>
    <mergeCell ref="D303:D306"/>
    <mergeCell ref="E303:E306"/>
    <mergeCell ref="F303:F306"/>
    <mergeCell ref="C285:C290"/>
    <mergeCell ref="D285:D290"/>
    <mergeCell ref="E285:E290"/>
    <mergeCell ref="F285:F290"/>
    <mergeCell ref="C291:C296"/>
    <mergeCell ref="D291:D296"/>
    <mergeCell ref="E291:E296"/>
    <mergeCell ref="F291:F296"/>
    <mergeCell ref="C277:C280"/>
    <mergeCell ref="D277:D280"/>
    <mergeCell ref="E277:E280"/>
    <mergeCell ref="F277:F280"/>
    <mergeCell ref="C281:C284"/>
    <mergeCell ref="D281:D284"/>
    <mergeCell ref="E281:E284"/>
    <mergeCell ref="F281:F284"/>
    <mergeCell ref="C269:C272"/>
    <mergeCell ref="D269:D272"/>
    <mergeCell ref="E269:E272"/>
    <mergeCell ref="F269:F272"/>
    <mergeCell ref="C273:C276"/>
    <mergeCell ref="D273:D276"/>
    <mergeCell ref="E273:E276"/>
    <mergeCell ref="F273:F276"/>
    <mergeCell ref="C261:C264"/>
    <mergeCell ref="D261:D264"/>
    <mergeCell ref="E261:E264"/>
    <mergeCell ref="F261:F264"/>
    <mergeCell ref="C265:C268"/>
    <mergeCell ref="D265:D268"/>
    <mergeCell ref="E265:E268"/>
    <mergeCell ref="F265:F268"/>
    <mergeCell ref="C247:C250"/>
    <mergeCell ref="D247:D250"/>
    <mergeCell ref="E247:E250"/>
    <mergeCell ref="F247:F250"/>
    <mergeCell ref="C251:C260"/>
    <mergeCell ref="D251:D260"/>
    <mergeCell ref="E251:E260"/>
    <mergeCell ref="F251:F260"/>
    <mergeCell ref="C237:C242"/>
    <mergeCell ref="D237:D242"/>
    <mergeCell ref="E237:E242"/>
    <mergeCell ref="F237:F242"/>
    <mergeCell ref="C243:C246"/>
    <mergeCell ref="D243:D246"/>
    <mergeCell ref="E243:E246"/>
    <mergeCell ref="F243:F246"/>
    <mergeCell ref="C229:C232"/>
    <mergeCell ref="D229:D232"/>
    <mergeCell ref="E229:E232"/>
    <mergeCell ref="F229:F232"/>
    <mergeCell ref="C233:C236"/>
    <mergeCell ref="D233:D236"/>
    <mergeCell ref="E233:E236"/>
    <mergeCell ref="F233:F236"/>
    <mergeCell ref="C221:C224"/>
    <mergeCell ref="D221:D224"/>
    <mergeCell ref="E221:E224"/>
    <mergeCell ref="F221:F224"/>
    <mergeCell ref="C225:C228"/>
    <mergeCell ref="D225:D228"/>
    <mergeCell ref="E225:E228"/>
    <mergeCell ref="F225:F228"/>
    <mergeCell ref="C209:C214"/>
    <mergeCell ref="D209:D214"/>
    <mergeCell ref="E209:E214"/>
    <mergeCell ref="F209:F214"/>
    <mergeCell ref="C215:C220"/>
    <mergeCell ref="D215:D220"/>
    <mergeCell ref="E215:E220"/>
    <mergeCell ref="F215:F220"/>
    <mergeCell ref="C201:C204"/>
    <mergeCell ref="D201:D204"/>
    <mergeCell ref="E201:E204"/>
    <mergeCell ref="F201:F204"/>
    <mergeCell ref="C205:C208"/>
    <mergeCell ref="D205:D208"/>
    <mergeCell ref="E205:E208"/>
    <mergeCell ref="F205:F208"/>
    <mergeCell ref="C189:C194"/>
    <mergeCell ref="D189:D194"/>
    <mergeCell ref="E189:E194"/>
    <mergeCell ref="F189:F194"/>
    <mergeCell ref="C195:C200"/>
    <mergeCell ref="D195:D200"/>
    <mergeCell ref="E195:E200"/>
    <mergeCell ref="F195:F200"/>
    <mergeCell ref="C179:C184"/>
    <mergeCell ref="D179:D184"/>
    <mergeCell ref="E179:E184"/>
    <mergeCell ref="F179:F184"/>
    <mergeCell ref="C185:C188"/>
    <mergeCell ref="D185:D188"/>
    <mergeCell ref="E185:E188"/>
    <mergeCell ref="F185:F188"/>
    <mergeCell ref="C167:C172"/>
    <mergeCell ref="D167:D172"/>
    <mergeCell ref="E167:E172"/>
    <mergeCell ref="F167:F172"/>
    <mergeCell ref="C173:C178"/>
    <mergeCell ref="D173:D178"/>
    <mergeCell ref="E173:E178"/>
    <mergeCell ref="F173:F178"/>
    <mergeCell ref="C157:C160"/>
    <mergeCell ref="D157:D160"/>
    <mergeCell ref="E157:E160"/>
    <mergeCell ref="F157:F160"/>
    <mergeCell ref="C161:C166"/>
    <mergeCell ref="D161:D166"/>
    <mergeCell ref="E161:E166"/>
    <mergeCell ref="F161:F166"/>
    <mergeCell ref="C145:C150"/>
    <mergeCell ref="D145:D150"/>
    <mergeCell ref="E145:E150"/>
    <mergeCell ref="F145:F150"/>
    <mergeCell ref="C151:C156"/>
    <mergeCell ref="D151:D156"/>
    <mergeCell ref="E151:E156"/>
    <mergeCell ref="F151:F156"/>
    <mergeCell ref="C133:C138"/>
    <mergeCell ref="D133:D138"/>
    <mergeCell ref="E133:E138"/>
    <mergeCell ref="F133:F138"/>
    <mergeCell ref="C139:C144"/>
    <mergeCell ref="D139:D144"/>
    <mergeCell ref="E139:E144"/>
    <mergeCell ref="F139:F144"/>
    <mergeCell ref="C121:C126"/>
    <mergeCell ref="D121:D126"/>
    <mergeCell ref="E121:E126"/>
    <mergeCell ref="F121:F126"/>
    <mergeCell ref="C127:C132"/>
    <mergeCell ref="D127:D132"/>
    <mergeCell ref="E127:E132"/>
    <mergeCell ref="F127:F132"/>
    <mergeCell ref="C109:C114"/>
    <mergeCell ref="D109:D114"/>
    <mergeCell ref="E109:E114"/>
    <mergeCell ref="F109:F114"/>
    <mergeCell ref="C115:C120"/>
    <mergeCell ref="D115:D120"/>
    <mergeCell ref="E115:E120"/>
    <mergeCell ref="F115:F120"/>
    <mergeCell ref="C97:C102"/>
    <mergeCell ref="D97:D102"/>
    <mergeCell ref="E97:E102"/>
    <mergeCell ref="F97:F102"/>
    <mergeCell ref="C103:C108"/>
    <mergeCell ref="D103:D108"/>
    <mergeCell ref="E103:E108"/>
    <mergeCell ref="F103:F108"/>
    <mergeCell ref="C87:C90"/>
    <mergeCell ref="D87:D90"/>
    <mergeCell ref="E87:E90"/>
    <mergeCell ref="F87:F90"/>
    <mergeCell ref="C91:C96"/>
    <mergeCell ref="D91:D96"/>
    <mergeCell ref="E91:E96"/>
    <mergeCell ref="F91:F96"/>
    <mergeCell ref="C75:C80"/>
    <mergeCell ref="D75:D80"/>
    <mergeCell ref="E75:E80"/>
    <mergeCell ref="F75:F80"/>
    <mergeCell ref="C81:C86"/>
    <mergeCell ref="D81:D86"/>
    <mergeCell ref="E81:E86"/>
    <mergeCell ref="F81:F86"/>
    <mergeCell ref="C61:C70"/>
    <mergeCell ref="D61:D70"/>
    <mergeCell ref="E61:E70"/>
    <mergeCell ref="F61:F64"/>
    <mergeCell ref="C71:C74"/>
    <mergeCell ref="D71:D74"/>
    <mergeCell ref="E71:E74"/>
    <mergeCell ref="F71:F74"/>
    <mergeCell ref="F51:F53"/>
    <mergeCell ref="B57:B60"/>
    <mergeCell ref="C57:C60"/>
    <mergeCell ref="D57:D60"/>
    <mergeCell ref="E57:E60"/>
    <mergeCell ref="F57:F60"/>
    <mergeCell ref="C48:C56"/>
    <mergeCell ref="D48:D56"/>
    <mergeCell ref="E48:E56"/>
    <mergeCell ref="F48:G48"/>
    <mergeCell ref="F49:G49"/>
    <mergeCell ref="F50:G50"/>
    <mergeCell ref="I32:K32"/>
    <mergeCell ref="G34:H34"/>
    <mergeCell ref="I42:I47"/>
    <mergeCell ref="J42:J47"/>
    <mergeCell ref="K42:K47"/>
    <mergeCell ref="I51:I56"/>
    <mergeCell ref="J51:J56"/>
    <mergeCell ref="K51:K56"/>
    <mergeCell ref="F54:F56"/>
    <mergeCell ref="A35:A39"/>
    <mergeCell ref="B35:B39"/>
    <mergeCell ref="C35:C38"/>
    <mergeCell ref="D35:D38"/>
    <mergeCell ref="E35:E38"/>
    <mergeCell ref="F35:F38"/>
    <mergeCell ref="C39:C47"/>
    <mergeCell ref="A32:A33"/>
    <mergeCell ref="B32:B33"/>
    <mergeCell ref="C32:C33"/>
    <mergeCell ref="D32:D33"/>
    <mergeCell ref="E32:E33"/>
    <mergeCell ref="F32:F33"/>
    <mergeCell ref="F45:F47"/>
    <mergeCell ref="D39:D47"/>
    <mergeCell ref="E39:E47"/>
    <mergeCell ref="F39:G39"/>
    <mergeCell ref="F40:G40"/>
    <mergeCell ref="F41:G41"/>
    <mergeCell ref="F42:F44"/>
    <mergeCell ref="G32:H33"/>
    <mergeCell ref="B26:D26"/>
    <mergeCell ref="E26:F26"/>
    <mergeCell ref="G26:I26"/>
    <mergeCell ref="J26:K26"/>
    <mergeCell ref="A29:K29"/>
    <mergeCell ref="A30:K30"/>
    <mergeCell ref="A27:K27"/>
    <mergeCell ref="B24:D24"/>
    <mergeCell ref="E24:F24"/>
    <mergeCell ref="G24:I24"/>
    <mergeCell ref="J24:K24"/>
    <mergeCell ref="B25:D25"/>
    <mergeCell ref="E25:F25"/>
    <mergeCell ref="G25:I25"/>
    <mergeCell ref="J25:K25"/>
    <mergeCell ref="B20:K20"/>
    <mergeCell ref="B22:D23"/>
    <mergeCell ref="E22:I22"/>
    <mergeCell ref="J22:K23"/>
    <mergeCell ref="E23:F23"/>
    <mergeCell ref="G23:I23"/>
    <mergeCell ref="E18:F18"/>
    <mergeCell ref="G18:I18"/>
    <mergeCell ref="J18:K18"/>
    <mergeCell ref="E19:F19"/>
    <mergeCell ref="G19:I19"/>
    <mergeCell ref="J19:K19"/>
    <mergeCell ref="J14:K15"/>
    <mergeCell ref="E16:F16"/>
    <mergeCell ref="G16:I16"/>
    <mergeCell ref="J16:K16"/>
    <mergeCell ref="E17:F17"/>
    <mergeCell ref="G17:I17"/>
    <mergeCell ref="J17:K17"/>
    <mergeCell ref="B11:K11"/>
    <mergeCell ref="B12:B16"/>
    <mergeCell ref="C12:D14"/>
    <mergeCell ref="E12:F13"/>
    <mergeCell ref="G12:K12"/>
    <mergeCell ref="G13:I13"/>
    <mergeCell ref="J13:K13"/>
    <mergeCell ref="E14:F15"/>
    <mergeCell ref="G14:I15"/>
  </mergeCells>
  <pageMargins left="0.31496062992125984" right="0.31496062992125984" top="0.19685039370078741" bottom="0.15748031496062992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13"/>
  <sheetViews>
    <sheetView tabSelected="1" view="pageBreakPreview" zoomScale="60" zoomScaleNormal="50" workbookViewId="0">
      <selection activeCell="O4" sqref="O4:P6"/>
    </sheetView>
  </sheetViews>
  <sheetFormatPr defaultColWidth="14.42578125" defaultRowHeight="18.75"/>
  <cols>
    <col min="1" max="1" width="25.5703125" style="7" customWidth="1"/>
    <col min="2" max="2" width="30.7109375" style="6" customWidth="1"/>
    <col min="3" max="3" width="43.42578125" style="108" customWidth="1"/>
    <col min="4" max="4" width="16.7109375" style="8" customWidth="1"/>
    <col min="5" max="5" width="36.140625" style="8" customWidth="1"/>
    <col min="6" max="6" width="18.5703125" style="69" customWidth="1"/>
    <col min="7" max="7" width="14.85546875" style="10" customWidth="1"/>
    <col min="8" max="8" width="26.85546875" style="46" customWidth="1"/>
    <col min="9" max="9" width="44.42578125" style="47" customWidth="1"/>
    <col min="10" max="10" width="19" style="13" customWidth="1"/>
    <col min="11" max="11" width="20.7109375" style="13" customWidth="1"/>
    <col min="12" max="12" width="5.42578125" style="7" customWidth="1"/>
    <col min="13" max="13" width="25.5703125" style="7" customWidth="1"/>
    <col min="14" max="14" width="30.7109375" style="6" customWidth="1"/>
    <col min="15" max="15" width="41.7109375" style="108" customWidth="1"/>
    <col min="16" max="16" width="16.7109375" style="8" customWidth="1"/>
    <col min="17" max="17" width="36.140625" style="8" customWidth="1"/>
    <col min="18" max="18" width="19.85546875" style="69" customWidth="1"/>
    <col min="19" max="19" width="14.85546875" style="10" customWidth="1"/>
    <col min="20" max="20" width="23.7109375" style="46" customWidth="1"/>
    <col min="21" max="21" width="31.85546875" style="47" customWidth="1"/>
    <col min="22" max="22" width="19" style="13" customWidth="1"/>
    <col min="23" max="23" width="20.7109375" style="13" customWidth="1"/>
    <col min="24" max="16384" width="14.42578125" style="7"/>
  </cols>
  <sheetData>
    <row r="1" spans="1:25" s="219" customFormat="1" ht="69.75" customHeight="1">
      <c r="A1" s="726" t="s">
        <v>271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5"/>
      <c r="M1" s="725"/>
      <c r="N1" s="726" t="s">
        <v>271</v>
      </c>
      <c r="O1" s="726"/>
      <c r="P1" s="726"/>
      <c r="Q1" s="726"/>
      <c r="R1" s="726"/>
      <c r="S1" s="726"/>
      <c r="T1" s="726"/>
      <c r="U1" s="726"/>
      <c r="V1" s="726"/>
      <c r="W1" s="726"/>
    </row>
    <row r="2" spans="1:25" s="219" customFormat="1" ht="23.25" customHeight="1">
      <c r="A2" s="601" t="s">
        <v>223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3"/>
      <c r="N2" s="604" t="s">
        <v>222</v>
      </c>
      <c r="O2" s="604"/>
      <c r="P2" s="604"/>
      <c r="Q2" s="604"/>
      <c r="R2" s="604"/>
      <c r="S2" s="604"/>
      <c r="T2" s="604"/>
      <c r="U2" s="604"/>
      <c r="V2" s="604"/>
      <c r="W2" s="604"/>
    </row>
    <row r="3" spans="1:25" s="219" customFormat="1" ht="45.75" customHeight="1">
      <c r="A3" s="605" t="s">
        <v>235</v>
      </c>
      <c r="B3" s="606"/>
      <c r="C3" s="606"/>
      <c r="D3" s="606"/>
      <c r="E3" s="606"/>
      <c r="F3" s="606"/>
      <c r="G3" s="606"/>
      <c r="H3" s="606"/>
      <c r="I3" s="606"/>
      <c r="J3" s="606"/>
      <c r="K3" s="606"/>
      <c r="L3" s="607"/>
      <c r="N3" s="439" t="s">
        <v>235</v>
      </c>
      <c r="O3" s="439"/>
      <c r="P3" s="439"/>
      <c r="Q3" s="439"/>
      <c r="R3" s="439"/>
      <c r="S3" s="439"/>
      <c r="T3" s="439"/>
      <c r="U3" s="439"/>
      <c r="V3" s="439"/>
      <c r="W3" s="439"/>
    </row>
    <row r="4" spans="1:25" s="219" customFormat="1" ht="20.25" customHeight="1">
      <c r="A4" s="608" t="s">
        <v>236</v>
      </c>
      <c r="B4" s="611" t="s">
        <v>237</v>
      </c>
      <c r="C4" s="612"/>
      <c r="D4" s="617" t="s">
        <v>238</v>
      </c>
      <c r="E4" s="618"/>
      <c r="F4" s="621" t="s">
        <v>239</v>
      </c>
      <c r="G4" s="622"/>
      <c r="H4" s="622"/>
      <c r="I4" s="622"/>
      <c r="J4" s="622"/>
      <c r="K4" s="622"/>
      <c r="L4" s="224"/>
      <c r="N4" s="440" t="s">
        <v>236</v>
      </c>
      <c r="O4" s="443" t="s">
        <v>237</v>
      </c>
      <c r="P4" s="444"/>
      <c r="Q4" s="449" t="s">
        <v>238</v>
      </c>
      <c r="R4" s="450"/>
      <c r="S4" s="453" t="s">
        <v>239</v>
      </c>
      <c r="T4" s="454"/>
      <c r="U4" s="454"/>
      <c r="V4" s="454"/>
      <c r="W4" s="454"/>
    </row>
    <row r="5" spans="1:25" s="219" customFormat="1" ht="45.75" customHeight="1">
      <c r="A5" s="609"/>
      <c r="B5" s="613"/>
      <c r="C5" s="614"/>
      <c r="D5" s="619"/>
      <c r="E5" s="620"/>
      <c r="F5" s="621">
        <v>2024</v>
      </c>
      <c r="G5" s="622"/>
      <c r="H5" s="640"/>
      <c r="I5" s="621">
        <v>2025</v>
      </c>
      <c r="J5" s="622"/>
      <c r="K5" s="640"/>
      <c r="L5" s="224"/>
      <c r="N5" s="441"/>
      <c r="O5" s="445"/>
      <c r="P5" s="446"/>
      <c r="Q5" s="451"/>
      <c r="R5" s="452"/>
      <c r="S5" s="453">
        <v>2024</v>
      </c>
      <c r="T5" s="454"/>
      <c r="U5" s="455"/>
      <c r="V5" s="453">
        <v>2025</v>
      </c>
      <c r="W5" s="455"/>
    </row>
    <row r="6" spans="1:25" s="219" customFormat="1" ht="18" customHeight="1">
      <c r="A6" s="609"/>
      <c r="B6" s="615"/>
      <c r="C6" s="616"/>
      <c r="D6" s="624">
        <f>D10+D11</f>
        <v>26343887.870000001</v>
      </c>
      <c r="E6" s="625"/>
      <c r="F6" s="628">
        <f>F10+F11</f>
        <v>12654915.74</v>
      </c>
      <c r="G6" s="629"/>
      <c r="H6" s="630"/>
      <c r="I6" s="634">
        <f>I10+I11</f>
        <v>13688972.129999999</v>
      </c>
      <c r="J6" s="635"/>
      <c r="K6" s="636"/>
      <c r="L6" s="225"/>
      <c r="N6" s="441"/>
      <c r="O6" s="447"/>
      <c r="P6" s="448"/>
      <c r="Q6" s="456">
        <f>Q10+Q11</f>
        <v>26391887.870000001</v>
      </c>
      <c r="R6" s="457"/>
      <c r="S6" s="427">
        <f>S10+S11</f>
        <v>12654915.74</v>
      </c>
      <c r="T6" s="460"/>
      <c r="U6" s="428"/>
      <c r="V6" s="427">
        <f>V10+V11</f>
        <v>13736972.129999999</v>
      </c>
      <c r="W6" s="428"/>
    </row>
    <row r="7" spans="1:25" s="219" customFormat="1" ht="24.75" customHeight="1">
      <c r="A7" s="609"/>
      <c r="B7" s="350" t="s">
        <v>9</v>
      </c>
      <c r="C7" s="351"/>
      <c r="D7" s="626"/>
      <c r="E7" s="627"/>
      <c r="F7" s="631"/>
      <c r="G7" s="632"/>
      <c r="H7" s="633"/>
      <c r="I7" s="637"/>
      <c r="J7" s="638"/>
      <c r="K7" s="639"/>
      <c r="L7" s="225"/>
      <c r="N7" s="441"/>
      <c r="O7" s="346" t="s">
        <v>9</v>
      </c>
      <c r="P7" s="347"/>
      <c r="Q7" s="458"/>
      <c r="R7" s="459"/>
      <c r="S7" s="429"/>
      <c r="T7" s="461"/>
      <c r="U7" s="430"/>
      <c r="V7" s="429"/>
      <c r="W7" s="430"/>
    </row>
    <row r="8" spans="1:25" s="219" customFormat="1" ht="20.25" customHeight="1">
      <c r="A8" s="610"/>
      <c r="B8" s="220" t="s">
        <v>240</v>
      </c>
      <c r="C8" s="345"/>
      <c r="D8" s="434"/>
      <c r="E8" s="435"/>
      <c r="F8" s="434"/>
      <c r="G8" s="436"/>
      <c r="H8" s="435"/>
      <c r="I8" s="437"/>
      <c r="J8" s="623"/>
      <c r="K8" s="438"/>
      <c r="L8" s="225"/>
      <c r="N8" s="442"/>
      <c r="O8" s="221" t="s">
        <v>240</v>
      </c>
      <c r="P8" s="222"/>
      <c r="Q8" s="431"/>
      <c r="R8" s="432"/>
      <c r="S8" s="431"/>
      <c r="T8" s="433"/>
      <c r="U8" s="432"/>
      <c r="V8" s="431"/>
      <c r="W8" s="432"/>
    </row>
    <row r="9" spans="1:25" ht="20.25">
      <c r="A9" s="223" t="s">
        <v>241</v>
      </c>
      <c r="B9" s="345" t="s">
        <v>242</v>
      </c>
      <c r="C9" s="345"/>
      <c r="D9" s="434"/>
      <c r="E9" s="435"/>
      <c r="F9" s="434"/>
      <c r="G9" s="436"/>
      <c r="H9" s="435"/>
      <c r="I9" s="437"/>
      <c r="J9" s="623"/>
      <c r="K9" s="438"/>
      <c r="L9" s="337"/>
      <c r="M9" s="337"/>
      <c r="N9" s="223" t="s">
        <v>241</v>
      </c>
      <c r="O9" s="345" t="s">
        <v>242</v>
      </c>
      <c r="P9" s="345"/>
      <c r="Q9" s="434"/>
      <c r="R9" s="435"/>
      <c r="S9" s="434"/>
      <c r="T9" s="436"/>
      <c r="U9" s="435"/>
      <c r="V9" s="437"/>
      <c r="W9" s="438"/>
      <c r="X9" s="292"/>
    </row>
    <row r="10" spans="1:25" ht="20.25">
      <c r="A10" s="223" t="s">
        <v>243</v>
      </c>
      <c r="B10" s="345" t="s">
        <v>244</v>
      </c>
      <c r="C10" s="345"/>
      <c r="D10" s="434">
        <f>F10+I10+K10</f>
        <v>21872517.550000001</v>
      </c>
      <c r="E10" s="435"/>
      <c r="F10" s="468">
        <v>10484377.380000001</v>
      </c>
      <c r="G10" s="470"/>
      <c r="H10" s="469"/>
      <c r="I10" s="468">
        <v>11388140.17</v>
      </c>
      <c r="J10" s="470"/>
      <c r="K10" s="469"/>
      <c r="L10" s="337"/>
      <c r="M10" s="337"/>
      <c r="N10" s="223" t="s">
        <v>243</v>
      </c>
      <c r="O10" s="345" t="s">
        <v>244</v>
      </c>
      <c r="P10" s="345"/>
      <c r="Q10" s="468">
        <f>S10+V10</f>
        <v>22484458.25</v>
      </c>
      <c r="R10" s="469"/>
      <c r="S10" s="468">
        <v>11048318.08</v>
      </c>
      <c r="T10" s="470"/>
      <c r="U10" s="469"/>
      <c r="V10" s="471">
        <v>11436140.17</v>
      </c>
      <c r="W10" s="472"/>
    </row>
    <row r="11" spans="1:25" s="219" customFormat="1" ht="34.5" customHeight="1" thickBot="1">
      <c r="A11" s="223" t="s">
        <v>245</v>
      </c>
      <c r="B11" s="345" t="s">
        <v>246</v>
      </c>
      <c r="C11" s="345"/>
      <c r="D11" s="434">
        <f>F11+I11</f>
        <v>4471370.32</v>
      </c>
      <c r="E11" s="435"/>
      <c r="F11" s="468">
        <v>2170538.36</v>
      </c>
      <c r="G11" s="470"/>
      <c r="H11" s="469"/>
      <c r="I11" s="468">
        <v>2300831.96</v>
      </c>
      <c r="J11" s="470"/>
      <c r="K11" s="469"/>
      <c r="L11" s="227"/>
      <c r="N11" s="352" t="s">
        <v>245</v>
      </c>
      <c r="O11" s="294" t="s">
        <v>246</v>
      </c>
      <c r="P11" s="294"/>
      <c r="Q11" s="473">
        <f>S11+V11</f>
        <v>3907429.62</v>
      </c>
      <c r="R11" s="474"/>
      <c r="S11" s="473">
        <v>1606597.66</v>
      </c>
      <c r="T11" s="475"/>
      <c r="U11" s="474"/>
      <c r="V11" s="476">
        <v>2300831.96</v>
      </c>
      <c r="W11" s="477"/>
      <c r="X11" s="641"/>
      <c r="Y11" s="641"/>
    </row>
    <row r="12" spans="1:25" s="219" customFormat="1" ht="30.75" customHeight="1">
      <c r="A12" s="642" t="s">
        <v>247</v>
      </c>
      <c r="B12" s="643"/>
      <c r="C12" s="643"/>
      <c r="D12" s="643"/>
      <c r="E12" s="643"/>
      <c r="F12" s="643"/>
      <c r="G12" s="643"/>
      <c r="H12" s="643"/>
      <c r="I12" s="643"/>
      <c r="J12" s="643"/>
      <c r="K12" s="643"/>
      <c r="L12" s="231"/>
      <c r="N12" s="462" t="s">
        <v>247</v>
      </c>
      <c r="O12" s="463"/>
      <c r="P12" s="463"/>
      <c r="Q12" s="463"/>
      <c r="R12" s="463"/>
      <c r="S12" s="463"/>
      <c r="T12" s="463"/>
      <c r="U12" s="463"/>
      <c r="V12" s="463"/>
      <c r="W12" s="464"/>
      <c r="X12" s="293"/>
      <c r="Y12" s="291"/>
    </row>
    <row r="13" spans="1:25" s="219" customFormat="1" ht="15.75" customHeight="1">
      <c r="A13" s="228"/>
      <c r="B13" s="229"/>
      <c r="C13" s="229"/>
      <c r="D13" s="229"/>
      <c r="E13" s="229"/>
      <c r="F13" s="229"/>
      <c r="G13" s="229"/>
      <c r="H13" s="229"/>
      <c r="I13" s="229"/>
      <c r="J13" s="229"/>
      <c r="K13" s="230" t="s">
        <v>248</v>
      </c>
      <c r="N13" s="220"/>
      <c r="O13" s="220"/>
      <c r="P13" s="220"/>
      <c r="Q13" s="220"/>
      <c r="R13" s="220"/>
      <c r="S13" s="220"/>
      <c r="T13" s="220"/>
      <c r="U13" s="220"/>
      <c r="V13" s="220"/>
      <c r="W13" s="299" t="s">
        <v>248</v>
      </c>
      <c r="X13" s="297"/>
      <c r="Y13" s="234"/>
    </row>
    <row r="14" spans="1:25" s="219" customFormat="1" ht="20.25" customHeight="1">
      <c r="A14" s="611" t="s">
        <v>249</v>
      </c>
      <c r="B14" s="644"/>
      <c r="C14" s="612"/>
      <c r="D14" s="646" t="s">
        <v>250</v>
      </c>
      <c r="E14" s="647"/>
      <c r="F14" s="647"/>
      <c r="G14" s="647"/>
      <c r="H14" s="648"/>
      <c r="I14" s="649" t="s">
        <v>251</v>
      </c>
      <c r="J14" s="650"/>
      <c r="K14" s="651"/>
      <c r="L14" s="232"/>
      <c r="N14" s="465" t="s">
        <v>249</v>
      </c>
      <c r="O14" s="465"/>
      <c r="P14" s="465"/>
      <c r="Q14" s="466" t="s">
        <v>250</v>
      </c>
      <c r="R14" s="466"/>
      <c r="S14" s="466"/>
      <c r="T14" s="466"/>
      <c r="U14" s="466"/>
      <c r="V14" s="467" t="s">
        <v>251</v>
      </c>
      <c r="W14" s="467"/>
      <c r="X14" s="298"/>
      <c r="Y14" s="295"/>
    </row>
    <row r="15" spans="1:25" s="219" customFormat="1" ht="22.5" customHeight="1">
      <c r="A15" s="615"/>
      <c r="B15" s="645"/>
      <c r="C15" s="616"/>
      <c r="D15" s="646">
        <v>2024</v>
      </c>
      <c r="E15" s="648"/>
      <c r="F15" s="646">
        <v>2025</v>
      </c>
      <c r="G15" s="647"/>
      <c r="H15" s="648"/>
      <c r="I15" s="652"/>
      <c r="J15" s="653"/>
      <c r="K15" s="654"/>
      <c r="L15" s="233"/>
      <c r="N15" s="465"/>
      <c r="O15" s="465"/>
      <c r="P15" s="465"/>
      <c r="Q15" s="466">
        <v>2024</v>
      </c>
      <c r="R15" s="466"/>
      <c r="S15" s="466">
        <v>2025</v>
      </c>
      <c r="T15" s="466"/>
      <c r="U15" s="466"/>
      <c r="V15" s="467"/>
      <c r="W15" s="467"/>
      <c r="X15" s="298"/>
      <c r="Y15" s="295"/>
    </row>
    <row r="16" spans="1:25" s="219" customFormat="1" ht="20.25" customHeight="1">
      <c r="A16" s="655" t="s">
        <v>252</v>
      </c>
      <c r="B16" s="656"/>
      <c r="C16" s="657"/>
      <c r="D16" s="658">
        <f>D17+D18</f>
        <v>12654915.74</v>
      </c>
      <c r="E16" s="659"/>
      <c r="F16" s="658">
        <f>F17+F18</f>
        <v>13688972.129999999</v>
      </c>
      <c r="G16" s="660"/>
      <c r="H16" s="659"/>
      <c r="I16" s="658">
        <f>I17+I18</f>
        <v>26343887.870000001</v>
      </c>
      <c r="J16" s="660"/>
      <c r="K16" s="659"/>
      <c r="L16" s="226"/>
      <c r="N16" s="478" t="s">
        <v>252</v>
      </c>
      <c r="O16" s="478"/>
      <c r="P16" s="478"/>
      <c r="Q16" s="479">
        <f>Q17+Q18</f>
        <v>12654915.74</v>
      </c>
      <c r="R16" s="479"/>
      <c r="S16" s="479">
        <f>S17+S18</f>
        <v>13736972.129999999</v>
      </c>
      <c r="T16" s="479"/>
      <c r="U16" s="479"/>
      <c r="V16" s="479">
        <f>V17+V18</f>
        <v>26391887.870000001</v>
      </c>
      <c r="W16" s="479"/>
      <c r="X16" s="227"/>
      <c r="Y16" s="296"/>
    </row>
    <row r="17" spans="1:25" s="219" customFormat="1" ht="19.5" customHeight="1">
      <c r="A17" s="655" t="s">
        <v>244</v>
      </c>
      <c r="B17" s="656"/>
      <c r="C17" s="657"/>
      <c r="D17" s="658">
        <f>F10</f>
        <v>10484377.380000001</v>
      </c>
      <c r="E17" s="659"/>
      <c r="F17" s="658">
        <f>I10</f>
        <v>11388140.17</v>
      </c>
      <c r="G17" s="660"/>
      <c r="H17" s="659"/>
      <c r="I17" s="658">
        <f>D17+F17+H17</f>
        <v>21872517.550000001</v>
      </c>
      <c r="J17" s="660"/>
      <c r="K17" s="659"/>
      <c r="L17" s="226"/>
      <c r="N17" s="478" t="s">
        <v>244</v>
      </c>
      <c r="O17" s="478"/>
      <c r="P17" s="478"/>
      <c r="Q17" s="479">
        <f>S10</f>
        <v>11048318.08</v>
      </c>
      <c r="R17" s="479"/>
      <c r="S17" s="479">
        <f>V10</f>
        <v>11436140.17</v>
      </c>
      <c r="T17" s="479"/>
      <c r="U17" s="479"/>
      <c r="V17" s="479">
        <f>Q17+S17+U17</f>
        <v>22484458.25</v>
      </c>
      <c r="W17" s="479"/>
      <c r="X17" s="227"/>
      <c r="Y17" s="296"/>
    </row>
    <row r="18" spans="1:25" s="219" customFormat="1" ht="18" customHeight="1">
      <c r="A18" s="655" t="s">
        <v>253</v>
      </c>
      <c r="B18" s="656"/>
      <c r="C18" s="657"/>
      <c r="D18" s="658">
        <f>F11</f>
        <v>2170538.36</v>
      </c>
      <c r="E18" s="659"/>
      <c r="F18" s="658">
        <f>I11</f>
        <v>2300831.96</v>
      </c>
      <c r="G18" s="660"/>
      <c r="H18" s="659"/>
      <c r="I18" s="658">
        <f>D18+F18</f>
        <v>4471370.32</v>
      </c>
      <c r="J18" s="660"/>
      <c r="K18" s="659"/>
      <c r="L18" s="226"/>
      <c r="N18" s="478" t="s">
        <v>253</v>
      </c>
      <c r="O18" s="478"/>
      <c r="P18" s="478"/>
      <c r="Q18" s="479">
        <f>S11</f>
        <v>1606597.66</v>
      </c>
      <c r="R18" s="479"/>
      <c r="S18" s="479">
        <f>V11</f>
        <v>2300831.96</v>
      </c>
      <c r="T18" s="479"/>
      <c r="U18" s="479"/>
      <c r="V18" s="479">
        <f>S18+Q18</f>
        <v>3907429.62</v>
      </c>
      <c r="W18" s="479"/>
      <c r="X18" s="227"/>
      <c r="Y18" s="290"/>
    </row>
    <row r="19" spans="1:25" s="6" customFormat="1">
      <c r="A19" s="661" t="s">
        <v>0</v>
      </c>
      <c r="B19" s="661"/>
      <c r="C19" s="661"/>
      <c r="D19" s="661"/>
      <c r="E19" s="661"/>
      <c r="F19" s="661"/>
      <c r="G19" s="661"/>
      <c r="H19" s="661"/>
      <c r="I19" s="661"/>
      <c r="J19" s="661"/>
      <c r="K19" s="661"/>
      <c r="M19" s="480" t="s">
        <v>0</v>
      </c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123"/>
    </row>
    <row r="20" spans="1:25" s="6" customFormat="1">
      <c r="A20" s="480" t="s">
        <v>46</v>
      </c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M20" s="480" t="s">
        <v>46</v>
      </c>
      <c r="N20" s="400"/>
      <c r="O20" s="400"/>
      <c r="P20" s="400"/>
      <c r="Q20" s="400"/>
      <c r="R20" s="400"/>
      <c r="S20" s="400"/>
      <c r="T20" s="400"/>
      <c r="U20" s="400"/>
      <c r="V20" s="400"/>
      <c r="W20" s="400"/>
    </row>
    <row r="21" spans="1:25" ht="19.5" thickBot="1">
      <c r="E21" s="9"/>
      <c r="F21" s="70"/>
      <c r="H21" s="11"/>
      <c r="I21" s="12"/>
      <c r="L21" s="14"/>
      <c r="Q21" s="9"/>
      <c r="R21" s="70"/>
      <c r="T21" s="11"/>
      <c r="U21" s="12"/>
    </row>
    <row r="22" spans="1:25" s="16" customFormat="1" ht="33.75" customHeight="1" thickBot="1">
      <c r="A22" s="501" t="s">
        <v>59</v>
      </c>
      <c r="B22" s="501" t="s">
        <v>1</v>
      </c>
      <c r="C22" s="503" t="s">
        <v>2</v>
      </c>
      <c r="D22" s="501" t="s">
        <v>60</v>
      </c>
      <c r="E22" s="501" t="s">
        <v>61</v>
      </c>
      <c r="F22" s="505" t="s">
        <v>3</v>
      </c>
      <c r="G22" s="523" t="s">
        <v>145</v>
      </c>
      <c r="H22" s="524"/>
      <c r="I22" s="527" t="s">
        <v>62</v>
      </c>
      <c r="J22" s="528"/>
      <c r="K22" s="529"/>
      <c r="L22" s="15"/>
      <c r="M22" s="501" t="s">
        <v>59</v>
      </c>
      <c r="N22" s="501" t="s">
        <v>1</v>
      </c>
      <c r="O22" s="503" t="s">
        <v>2</v>
      </c>
      <c r="P22" s="501" t="s">
        <v>60</v>
      </c>
      <c r="Q22" s="501" t="s">
        <v>61</v>
      </c>
      <c r="R22" s="505" t="s">
        <v>3</v>
      </c>
      <c r="S22" s="523" t="s">
        <v>145</v>
      </c>
      <c r="T22" s="524"/>
      <c r="U22" s="527" t="s">
        <v>62</v>
      </c>
      <c r="V22" s="528"/>
      <c r="W22" s="529"/>
    </row>
    <row r="23" spans="1:25" s="16" customFormat="1" ht="38.25" customHeight="1" thickBot="1">
      <c r="A23" s="502"/>
      <c r="B23" s="502"/>
      <c r="C23" s="504"/>
      <c r="D23" s="502"/>
      <c r="E23" s="502"/>
      <c r="F23" s="506"/>
      <c r="G23" s="525"/>
      <c r="H23" s="526"/>
      <c r="I23" s="342" t="s">
        <v>4</v>
      </c>
      <c r="J23" s="17" t="s">
        <v>5</v>
      </c>
      <c r="K23" s="18" t="s">
        <v>6</v>
      </c>
      <c r="M23" s="502"/>
      <c r="N23" s="502"/>
      <c r="O23" s="504"/>
      <c r="P23" s="502"/>
      <c r="Q23" s="502"/>
      <c r="R23" s="506"/>
      <c r="S23" s="525"/>
      <c r="T23" s="526"/>
      <c r="U23" s="342" t="s">
        <v>4</v>
      </c>
      <c r="V23" s="17" t="s">
        <v>5</v>
      </c>
      <c r="W23" s="18" t="s">
        <v>6</v>
      </c>
    </row>
    <row r="24" spans="1:25" s="20" customFormat="1" ht="19.5" thickBot="1">
      <c r="A24" s="19">
        <v>1</v>
      </c>
      <c r="B24" s="59">
        <v>2</v>
      </c>
      <c r="C24" s="109">
        <v>3</v>
      </c>
      <c r="D24" s="20">
        <v>4</v>
      </c>
      <c r="E24" s="52">
        <v>5</v>
      </c>
      <c r="F24" s="20">
        <v>6</v>
      </c>
      <c r="G24" s="662">
        <v>7</v>
      </c>
      <c r="H24" s="663"/>
      <c r="I24" s="49">
        <v>8</v>
      </c>
      <c r="J24" s="49">
        <v>9</v>
      </c>
      <c r="K24" s="105">
        <v>10</v>
      </c>
      <c r="M24" s="19">
        <v>1</v>
      </c>
      <c r="N24" s="59">
        <v>2</v>
      </c>
      <c r="O24" s="109">
        <v>3</v>
      </c>
      <c r="P24" s="20">
        <v>4</v>
      </c>
      <c r="Q24" s="52">
        <v>5</v>
      </c>
      <c r="R24" s="20">
        <v>6</v>
      </c>
      <c r="S24" s="530">
        <v>7</v>
      </c>
      <c r="T24" s="531"/>
      <c r="U24" s="49">
        <v>8</v>
      </c>
      <c r="V24" s="49">
        <v>9</v>
      </c>
      <c r="W24" s="105">
        <v>10</v>
      </c>
    </row>
    <row r="25" spans="1:25" s="100" customFormat="1" ht="27" customHeight="1">
      <c r="A25" s="501" t="s">
        <v>144</v>
      </c>
      <c r="B25" s="505" t="s">
        <v>63</v>
      </c>
      <c r="C25" s="486" t="s">
        <v>148</v>
      </c>
      <c r="D25" s="489" t="s">
        <v>7</v>
      </c>
      <c r="E25" s="489" t="s">
        <v>183</v>
      </c>
      <c r="F25" s="548" t="s">
        <v>8</v>
      </c>
      <c r="G25" s="181" t="s">
        <v>9</v>
      </c>
      <c r="H25" s="60">
        <f>H26+H27</f>
        <v>2812080.39</v>
      </c>
      <c r="I25" s="99" t="s">
        <v>67</v>
      </c>
      <c r="J25" s="78">
        <v>1278314.52</v>
      </c>
      <c r="K25" s="60">
        <v>1533765.87</v>
      </c>
      <c r="L25" s="106"/>
      <c r="M25" s="667" t="s">
        <v>144</v>
      </c>
      <c r="N25" s="669" t="s">
        <v>63</v>
      </c>
      <c r="O25" s="671" t="s">
        <v>148</v>
      </c>
      <c r="P25" s="510" t="s">
        <v>7</v>
      </c>
      <c r="Q25" s="674" t="s">
        <v>183</v>
      </c>
      <c r="R25" s="555" t="s">
        <v>8</v>
      </c>
      <c r="S25" s="341" t="s">
        <v>9</v>
      </c>
      <c r="T25" s="182">
        <f>T26+T27</f>
        <v>2812080.39</v>
      </c>
      <c r="U25" s="355" t="s">
        <v>67</v>
      </c>
      <c r="V25" s="189">
        <v>1278314.52</v>
      </c>
      <c r="W25" s="182">
        <v>1533765.87</v>
      </c>
    </row>
    <row r="26" spans="1:25" ht="26.25" customHeight="1">
      <c r="A26" s="700"/>
      <c r="B26" s="664"/>
      <c r="C26" s="487"/>
      <c r="D26" s="490"/>
      <c r="E26" s="490"/>
      <c r="F26" s="549"/>
      <c r="G26" s="21">
        <v>2024</v>
      </c>
      <c r="H26" s="61">
        <f>J25</f>
        <v>1278314.52</v>
      </c>
      <c r="I26" s="101" t="s">
        <v>20</v>
      </c>
      <c r="J26" s="77">
        <v>27</v>
      </c>
      <c r="K26" s="79">
        <v>10</v>
      </c>
      <c r="L26" s="106"/>
      <c r="M26" s="668"/>
      <c r="N26" s="670"/>
      <c r="O26" s="672"/>
      <c r="P26" s="511"/>
      <c r="Q26" s="675"/>
      <c r="R26" s="556"/>
      <c r="S26" s="184">
        <v>2024</v>
      </c>
      <c r="T26" s="185">
        <f>V25</f>
        <v>1278314.52</v>
      </c>
      <c r="U26" s="356" t="s">
        <v>20</v>
      </c>
      <c r="V26" s="204">
        <v>27</v>
      </c>
      <c r="W26" s="205">
        <v>10</v>
      </c>
    </row>
    <row r="27" spans="1:25" ht="26.25" customHeight="1">
      <c r="A27" s="700"/>
      <c r="B27" s="664"/>
      <c r="C27" s="487"/>
      <c r="D27" s="490"/>
      <c r="E27" s="490"/>
      <c r="F27" s="549"/>
      <c r="G27" s="21">
        <v>2025</v>
      </c>
      <c r="H27" s="61">
        <f>K25</f>
        <v>1533765.87</v>
      </c>
      <c r="I27" s="101" t="s">
        <v>146</v>
      </c>
      <c r="J27" s="22">
        <f>J25/J26</f>
        <v>47344.982222222221</v>
      </c>
      <c r="K27" s="23">
        <f>K25/K26</f>
        <v>153376.587</v>
      </c>
      <c r="L27" s="106"/>
      <c r="M27" s="668"/>
      <c r="N27" s="670"/>
      <c r="O27" s="672"/>
      <c r="P27" s="511"/>
      <c r="Q27" s="675"/>
      <c r="R27" s="556"/>
      <c r="S27" s="184">
        <v>2025</v>
      </c>
      <c r="T27" s="185">
        <f>W25</f>
        <v>1533765.87</v>
      </c>
      <c r="U27" s="356" t="s">
        <v>146</v>
      </c>
      <c r="V27" s="207">
        <f>V25/V26</f>
        <v>47344.982222222221</v>
      </c>
      <c r="W27" s="208">
        <f>W25/W26</f>
        <v>153376.587</v>
      </c>
    </row>
    <row r="28" spans="1:25" ht="42.75" customHeight="1" thickBot="1">
      <c r="A28" s="700"/>
      <c r="B28" s="664"/>
      <c r="C28" s="488"/>
      <c r="D28" s="491"/>
      <c r="E28" s="491"/>
      <c r="F28" s="550"/>
      <c r="G28" s="102"/>
      <c r="H28" s="103"/>
      <c r="I28" s="104" t="s">
        <v>188</v>
      </c>
      <c r="J28" s="80">
        <v>1</v>
      </c>
      <c r="K28" s="81">
        <v>1</v>
      </c>
      <c r="L28" s="106"/>
      <c r="M28" s="668"/>
      <c r="N28" s="670"/>
      <c r="O28" s="673"/>
      <c r="P28" s="512"/>
      <c r="Q28" s="676"/>
      <c r="R28" s="557"/>
      <c r="S28" s="357"/>
      <c r="T28" s="358"/>
      <c r="U28" s="359" t="s">
        <v>188</v>
      </c>
      <c r="V28" s="360">
        <v>1</v>
      </c>
      <c r="W28" s="361">
        <v>1</v>
      </c>
    </row>
    <row r="29" spans="1:25" ht="25.5">
      <c r="A29" s="700"/>
      <c r="B29" s="664"/>
      <c r="C29" s="498" t="s">
        <v>149</v>
      </c>
      <c r="D29" s="510" t="s">
        <v>7</v>
      </c>
      <c r="E29" s="510" t="s">
        <v>147</v>
      </c>
      <c r="F29" s="665" t="s">
        <v>9</v>
      </c>
      <c r="G29" s="666"/>
      <c r="H29" s="198">
        <f>H32+H35</f>
        <v>4442422.33</v>
      </c>
      <c r="I29" s="199" t="s">
        <v>67</v>
      </c>
      <c r="J29" s="200">
        <f>H33+H36</f>
        <v>2379963.54</v>
      </c>
      <c r="K29" s="201">
        <f>H34+H37</f>
        <v>2062458.79</v>
      </c>
      <c r="L29" s="106"/>
      <c r="M29" s="668"/>
      <c r="N29" s="670"/>
      <c r="O29" s="498" t="s">
        <v>149</v>
      </c>
      <c r="P29" s="510" t="s">
        <v>7</v>
      </c>
      <c r="Q29" s="513" t="s">
        <v>147</v>
      </c>
      <c r="R29" s="516" t="s">
        <v>9</v>
      </c>
      <c r="S29" s="517"/>
      <c r="T29" s="198">
        <f>T32+T35</f>
        <v>4442422.33</v>
      </c>
      <c r="U29" s="199" t="s">
        <v>67</v>
      </c>
      <c r="V29" s="200">
        <f>T33+T36</f>
        <v>2379963.54</v>
      </c>
      <c r="W29" s="201">
        <f>T34+T37</f>
        <v>2062458.79</v>
      </c>
    </row>
    <row r="30" spans="1:25" ht="63.75">
      <c r="A30" s="700"/>
      <c r="B30" s="343"/>
      <c r="C30" s="499"/>
      <c r="D30" s="511"/>
      <c r="E30" s="511"/>
      <c r="F30" s="518">
        <v>2024</v>
      </c>
      <c r="G30" s="519"/>
      <c r="H30" s="202">
        <f>H33+H36</f>
        <v>2379963.54</v>
      </c>
      <c r="I30" s="203" t="s">
        <v>194</v>
      </c>
      <c r="J30" s="204">
        <v>76</v>
      </c>
      <c r="K30" s="205">
        <v>21</v>
      </c>
      <c r="L30" s="106"/>
      <c r="M30" s="362"/>
      <c r="N30" s="363"/>
      <c r="O30" s="499"/>
      <c r="P30" s="511"/>
      <c r="Q30" s="514"/>
      <c r="R30" s="518">
        <v>2024</v>
      </c>
      <c r="S30" s="519"/>
      <c r="T30" s="202">
        <f>T33+T36</f>
        <v>2379963.54</v>
      </c>
      <c r="U30" s="203" t="s">
        <v>194</v>
      </c>
      <c r="V30" s="204">
        <v>76</v>
      </c>
      <c r="W30" s="205">
        <v>21</v>
      </c>
    </row>
    <row r="31" spans="1:25" ht="64.5" thickBot="1">
      <c r="A31" s="700"/>
      <c r="B31" s="343"/>
      <c r="C31" s="499"/>
      <c r="D31" s="511"/>
      <c r="E31" s="511"/>
      <c r="F31" s="520">
        <v>2025</v>
      </c>
      <c r="G31" s="521"/>
      <c r="H31" s="206">
        <f>H34+H37</f>
        <v>2062458.79</v>
      </c>
      <c r="I31" s="203" t="s">
        <v>195</v>
      </c>
      <c r="J31" s="207">
        <f>J29/J30</f>
        <v>31315.309736842104</v>
      </c>
      <c r="K31" s="208">
        <f>K29/K30</f>
        <v>98212.323333333334</v>
      </c>
      <c r="L31" s="106"/>
      <c r="M31" s="362"/>
      <c r="N31" s="363"/>
      <c r="O31" s="499"/>
      <c r="P31" s="511"/>
      <c r="Q31" s="514"/>
      <c r="R31" s="520">
        <v>2025</v>
      </c>
      <c r="S31" s="521"/>
      <c r="T31" s="206">
        <f>T34+T37</f>
        <v>2062458.79</v>
      </c>
      <c r="U31" s="203" t="s">
        <v>195</v>
      </c>
      <c r="V31" s="207">
        <f>V29/V30</f>
        <v>31315.309736842104</v>
      </c>
      <c r="W31" s="208">
        <f>W29/W30</f>
        <v>98212.323333333334</v>
      </c>
    </row>
    <row r="32" spans="1:25" ht="19.5" customHeight="1">
      <c r="A32" s="700"/>
      <c r="B32" s="25"/>
      <c r="C32" s="499"/>
      <c r="D32" s="511"/>
      <c r="E32" s="511"/>
      <c r="F32" s="677" t="s">
        <v>8</v>
      </c>
      <c r="G32" s="341" t="s">
        <v>9</v>
      </c>
      <c r="H32" s="198">
        <f>H33+H34</f>
        <v>2261758.4900000002</v>
      </c>
      <c r="I32" s="532" t="s">
        <v>198</v>
      </c>
      <c r="J32" s="535">
        <v>0.72</v>
      </c>
      <c r="K32" s="538">
        <v>0.2</v>
      </c>
      <c r="L32" s="106"/>
      <c r="M32" s="364"/>
      <c r="N32" s="365"/>
      <c r="O32" s="499"/>
      <c r="P32" s="511"/>
      <c r="Q32" s="514"/>
      <c r="R32" s="507" t="s">
        <v>8</v>
      </c>
      <c r="S32" s="341" t="s">
        <v>9</v>
      </c>
      <c r="T32" s="198">
        <f>T33+T34</f>
        <v>2748067.1100000003</v>
      </c>
      <c r="U32" s="532" t="s">
        <v>198</v>
      </c>
      <c r="V32" s="535">
        <v>0.72</v>
      </c>
      <c r="W32" s="538">
        <v>0.2</v>
      </c>
    </row>
    <row r="33" spans="1:23" ht="19.5">
      <c r="A33" s="700"/>
      <c r="B33" s="25"/>
      <c r="C33" s="499"/>
      <c r="D33" s="511"/>
      <c r="E33" s="511"/>
      <c r="F33" s="678"/>
      <c r="G33" s="184">
        <v>2024</v>
      </c>
      <c r="H33" s="202">
        <f>1289847.45+5160.55</f>
        <v>1295008</v>
      </c>
      <c r="I33" s="533"/>
      <c r="J33" s="536"/>
      <c r="K33" s="539"/>
      <c r="L33" s="106"/>
      <c r="M33" s="364"/>
      <c r="N33" s="365"/>
      <c r="O33" s="499"/>
      <c r="P33" s="511"/>
      <c r="Q33" s="514"/>
      <c r="R33" s="508"/>
      <c r="S33" s="184">
        <v>2024</v>
      </c>
      <c r="T33" s="202">
        <v>1781316.62</v>
      </c>
      <c r="U33" s="533"/>
      <c r="V33" s="536"/>
      <c r="W33" s="539"/>
    </row>
    <row r="34" spans="1:23" ht="20.25" thickBot="1">
      <c r="A34" s="700"/>
      <c r="B34" s="25"/>
      <c r="C34" s="499"/>
      <c r="D34" s="511"/>
      <c r="E34" s="511"/>
      <c r="F34" s="679"/>
      <c r="G34" s="339">
        <v>2025</v>
      </c>
      <c r="H34" s="209">
        <v>966750.49</v>
      </c>
      <c r="I34" s="533"/>
      <c r="J34" s="536"/>
      <c r="K34" s="539"/>
      <c r="L34" s="106"/>
      <c r="M34" s="364"/>
      <c r="N34" s="365"/>
      <c r="O34" s="499"/>
      <c r="P34" s="511"/>
      <c r="Q34" s="514"/>
      <c r="R34" s="522"/>
      <c r="S34" s="339">
        <v>2025</v>
      </c>
      <c r="T34" s="209">
        <v>966750.49</v>
      </c>
      <c r="U34" s="533"/>
      <c r="V34" s="536"/>
      <c r="W34" s="539"/>
    </row>
    <row r="35" spans="1:23" ht="19.5">
      <c r="A35" s="700"/>
      <c r="B35" s="25"/>
      <c r="C35" s="499"/>
      <c r="D35" s="511"/>
      <c r="E35" s="511"/>
      <c r="F35" s="677" t="s">
        <v>187</v>
      </c>
      <c r="G35" s="341" t="s">
        <v>9</v>
      </c>
      <c r="H35" s="198">
        <f>H36+H37</f>
        <v>2180663.84</v>
      </c>
      <c r="I35" s="533"/>
      <c r="J35" s="536"/>
      <c r="K35" s="539"/>
      <c r="L35" s="106"/>
      <c r="M35" s="364"/>
      <c r="N35" s="365"/>
      <c r="O35" s="499"/>
      <c r="P35" s="511"/>
      <c r="Q35" s="514"/>
      <c r="R35" s="507" t="s">
        <v>187</v>
      </c>
      <c r="S35" s="341" t="s">
        <v>9</v>
      </c>
      <c r="T35" s="198">
        <f>T36+T37</f>
        <v>1694355.2200000002</v>
      </c>
      <c r="U35" s="533"/>
      <c r="V35" s="536"/>
      <c r="W35" s="539"/>
    </row>
    <row r="36" spans="1:23" ht="19.5">
      <c r="A36" s="700"/>
      <c r="B36" s="25"/>
      <c r="C36" s="499"/>
      <c r="D36" s="511"/>
      <c r="E36" s="511"/>
      <c r="F36" s="678"/>
      <c r="G36" s="184">
        <v>2024</v>
      </c>
      <c r="H36" s="202">
        <f>2090116.09-5160.55-1000000</f>
        <v>1084955.54</v>
      </c>
      <c r="I36" s="533"/>
      <c r="J36" s="536"/>
      <c r="K36" s="539"/>
      <c r="L36" s="106"/>
      <c r="M36" s="364"/>
      <c r="N36" s="365"/>
      <c r="O36" s="499"/>
      <c r="P36" s="511"/>
      <c r="Q36" s="514"/>
      <c r="R36" s="508"/>
      <c r="S36" s="184">
        <v>2024</v>
      </c>
      <c r="T36" s="202">
        <v>598646.92000000004</v>
      </c>
      <c r="U36" s="533"/>
      <c r="V36" s="536"/>
      <c r="W36" s="539"/>
    </row>
    <row r="37" spans="1:23" ht="20.25" thickBot="1">
      <c r="A37" s="700"/>
      <c r="B37" s="25"/>
      <c r="C37" s="500"/>
      <c r="D37" s="512"/>
      <c r="E37" s="512"/>
      <c r="F37" s="679"/>
      <c r="G37" s="210">
        <v>2025</v>
      </c>
      <c r="H37" s="206">
        <v>1095708.3</v>
      </c>
      <c r="I37" s="534"/>
      <c r="J37" s="537"/>
      <c r="K37" s="540"/>
      <c r="L37" s="106"/>
      <c r="M37" s="364"/>
      <c r="N37" s="365"/>
      <c r="O37" s="500"/>
      <c r="P37" s="512"/>
      <c r="Q37" s="515"/>
      <c r="R37" s="509"/>
      <c r="S37" s="210">
        <v>2025</v>
      </c>
      <c r="T37" s="206">
        <v>1095708.3</v>
      </c>
      <c r="U37" s="534"/>
      <c r="V37" s="537"/>
      <c r="W37" s="540"/>
    </row>
    <row r="38" spans="1:23" ht="25.5">
      <c r="A38" s="700"/>
      <c r="B38" s="25"/>
      <c r="C38" s="498" t="s">
        <v>150</v>
      </c>
      <c r="D38" s="510" t="s">
        <v>7</v>
      </c>
      <c r="E38" s="510" t="s">
        <v>64</v>
      </c>
      <c r="F38" s="665" t="s">
        <v>9</v>
      </c>
      <c r="G38" s="666"/>
      <c r="H38" s="211">
        <f>H41+H44</f>
        <v>4054334.52</v>
      </c>
      <c r="I38" s="212" t="s">
        <v>67</v>
      </c>
      <c r="J38" s="200">
        <f>H42+H45</f>
        <v>1886065.51</v>
      </c>
      <c r="K38" s="201">
        <f>H43+H46</f>
        <v>2168269.0099999998</v>
      </c>
      <c r="L38" s="106"/>
      <c r="M38" s="364"/>
      <c r="N38" s="365"/>
      <c r="O38" s="499" t="s">
        <v>150</v>
      </c>
      <c r="P38" s="511" t="s">
        <v>7</v>
      </c>
      <c r="Q38" s="514" t="s">
        <v>64</v>
      </c>
      <c r="R38" s="544" t="s">
        <v>9</v>
      </c>
      <c r="S38" s="545"/>
      <c r="T38" s="211">
        <f>T41+T44</f>
        <v>4054334.52</v>
      </c>
      <c r="U38" s="212" t="s">
        <v>67</v>
      </c>
      <c r="V38" s="200">
        <f>T42+T45</f>
        <v>1886065.51</v>
      </c>
      <c r="W38" s="201">
        <f>T43+T46</f>
        <v>2168269.0099999998</v>
      </c>
    </row>
    <row r="39" spans="1:23" ht="63.75">
      <c r="A39" s="700"/>
      <c r="B39" s="25"/>
      <c r="C39" s="499"/>
      <c r="D39" s="511"/>
      <c r="E39" s="511"/>
      <c r="F39" s="518">
        <v>2024</v>
      </c>
      <c r="G39" s="519"/>
      <c r="H39" s="202">
        <f>H42+H45</f>
        <v>1886065.51</v>
      </c>
      <c r="I39" s="213" t="s">
        <v>196</v>
      </c>
      <c r="J39" s="214">
        <v>90</v>
      </c>
      <c r="K39" s="214">
        <v>54</v>
      </c>
      <c r="L39" s="106"/>
      <c r="M39" s="364"/>
      <c r="N39" s="365"/>
      <c r="O39" s="499"/>
      <c r="P39" s="511"/>
      <c r="Q39" s="514"/>
      <c r="R39" s="518">
        <v>2024</v>
      </c>
      <c r="S39" s="519"/>
      <c r="T39" s="202">
        <f>T42+T45</f>
        <v>1886065.51</v>
      </c>
      <c r="U39" s="213" t="s">
        <v>196</v>
      </c>
      <c r="V39" s="214">
        <v>90</v>
      </c>
      <c r="W39" s="214">
        <v>54</v>
      </c>
    </row>
    <row r="40" spans="1:23" ht="26.25" thickBot="1">
      <c r="A40" s="700"/>
      <c r="B40" s="25"/>
      <c r="C40" s="499"/>
      <c r="D40" s="511"/>
      <c r="E40" s="511"/>
      <c r="F40" s="520">
        <v>2025</v>
      </c>
      <c r="G40" s="521"/>
      <c r="H40" s="206">
        <f>H43+H46</f>
        <v>2168269.0099999998</v>
      </c>
      <c r="I40" s="213" t="s">
        <v>17</v>
      </c>
      <c r="J40" s="207">
        <f>J38/J39</f>
        <v>20956.283444444445</v>
      </c>
      <c r="K40" s="207">
        <f>K38/K39</f>
        <v>40153.129814814813</v>
      </c>
      <c r="L40" s="106"/>
      <c r="M40" s="364"/>
      <c r="N40" s="365"/>
      <c r="O40" s="499"/>
      <c r="P40" s="511"/>
      <c r="Q40" s="514"/>
      <c r="R40" s="520">
        <v>2025</v>
      </c>
      <c r="S40" s="521"/>
      <c r="T40" s="206">
        <f>T43+T46</f>
        <v>2168269.0099999998</v>
      </c>
      <c r="U40" s="213" t="s">
        <v>17</v>
      </c>
      <c r="V40" s="207">
        <f>V38/V39</f>
        <v>20956.283444444445</v>
      </c>
      <c r="W40" s="207">
        <f>W38/W39</f>
        <v>40153.129814814813</v>
      </c>
    </row>
    <row r="41" spans="1:23" ht="19.5">
      <c r="A41" s="700"/>
      <c r="B41" s="25"/>
      <c r="C41" s="499"/>
      <c r="D41" s="511"/>
      <c r="E41" s="511"/>
      <c r="F41" s="677" t="s">
        <v>8</v>
      </c>
      <c r="G41" s="341" t="s">
        <v>9</v>
      </c>
      <c r="H41" s="198">
        <f>H42+H43</f>
        <v>1763628.04</v>
      </c>
      <c r="I41" s="532" t="s">
        <v>197</v>
      </c>
      <c r="J41" s="535">
        <v>0.86</v>
      </c>
      <c r="K41" s="535">
        <v>0.51</v>
      </c>
      <c r="L41" s="106"/>
      <c r="M41" s="364"/>
      <c r="N41" s="365"/>
      <c r="O41" s="499"/>
      <c r="P41" s="511"/>
      <c r="Q41" s="514"/>
      <c r="R41" s="507" t="s">
        <v>8</v>
      </c>
      <c r="S41" s="341" t="s">
        <v>9</v>
      </c>
      <c r="T41" s="198">
        <f>T42+T43</f>
        <v>1841260.12</v>
      </c>
      <c r="U41" s="532" t="s">
        <v>197</v>
      </c>
      <c r="V41" s="535">
        <v>0.86</v>
      </c>
      <c r="W41" s="535">
        <v>0.51</v>
      </c>
    </row>
    <row r="42" spans="1:23" ht="19.5">
      <c r="A42" s="700"/>
      <c r="B42" s="25"/>
      <c r="C42" s="499"/>
      <c r="D42" s="511"/>
      <c r="E42" s="511"/>
      <c r="F42" s="678"/>
      <c r="G42" s="184">
        <v>2024</v>
      </c>
      <c r="H42" s="202">
        <v>800482.69</v>
      </c>
      <c r="I42" s="533"/>
      <c r="J42" s="536"/>
      <c r="K42" s="536"/>
      <c r="L42" s="106"/>
      <c r="M42" s="364"/>
      <c r="N42" s="365"/>
      <c r="O42" s="499"/>
      <c r="P42" s="511"/>
      <c r="Q42" s="514"/>
      <c r="R42" s="508"/>
      <c r="S42" s="184">
        <v>2024</v>
      </c>
      <c r="T42" s="202">
        <v>878114.77</v>
      </c>
      <c r="U42" s="533"/>
      <c r="V42" s="536"/>
      <c r="W42" s="536"/>
    </row>
    <row r="43" spans="1:23" ht="20.25" thickBot="1">
      <c r="A43" s="700"/>
      <c r="B43" s="25"/>
      <c r="C43" s="499"/>
      <c r="D43" s="511"/>
      <c r="E43" s="511"/>
      <c r="F43" s="679"/>
      <c r="G43" s="339">
        <v>2025</v>
      </c>
      <c r="H43" s="209">
        <v>963145.35</v>
      </c>
      <c r="I43" s="533"/>
      <c r="J43" s="536"/>
      <c r="K43" s="536"/>
      <c r="L43" s="106"/>
      <c r="M43" s="364"/>
      <c r="N43" s="365"/>
      <c r="O43" s="499"/>
      <c r="P43" s="511"/>
      <c r="Q43" s="514"/>
      <c r="R43" s="522"/>
      <c r="S43" s="339">
        <v>2025</v>
      </c>
      <c r="T43" s="209">
        <v>963145.35</v>
      </c>
      <c r="U43" s="533"/>
      <c r="V43" s="536"/>
      <c r="W43" s="536"/>
    </row>
    <row r="44" spans="1:23" ht="19.5">
      <c r="A44" s="700"/>
      <c r="B44" s="25"/>
      <c r="C44" s="499"/>
      <c r="D44" s="511"/>
      <c r="E44" s="511"/>
      <c r="F44" s="677" t="s">
        <v>187</v>
      </c>
      <c r="G44" s="341" t="s">
        <v>9</v>
      </c>
      <c r="H44" s="198">
        <f>H45+H46</f>
        <v>2290706.48</v>
      </c>
      <c r="I44" s="533"/>
      <c r="J44" s="536"/>
      <c r="K44" s="536"/>
      <c r="L44" s="106"/>
      <c r="M44" s="364"/>
      <c r="N44" s="365"/>
      <c r="O44" s="499"/>
      <c r="P44" s="511"/>
      <c r="Q44" s="514"/>
      <c r="R44" s="507" t="s">
        <v>187</v>
      </c>
      <c r="S44" s="341" t="s">
        <v>9</v>
      </c>
      <c r="T44" s="198">
        <f>T45+T46</f>
        <v>2213074.4</v>
      </c>
      <c r="U44" s="533"/>
      <c r="V44" s="536"/>
      <c r="W44" s="536"/>
    </row>
    <row r="45" spans="1:23" ht="19.5">
      <c r="A45" s="700"/>
      <c r="B45" s="25"/>
      <c r="C45" s="499"/>
      <c r="D45" s="511"/>
      <c r="E45" s="511"/>
      <c r="F45" s="678"/>
      <c r="G45" s="184">
        <v>2024</v>
      </c>
      <c r="H45" s="202">
        <f>1175582.82-90000</f>
        <v>1085582.82</v>
      </c>
      <c r="I45" s="533"/>
      <c r="J45" s="536"/>
      <c r="K45" s="536"/>
      <c r="L45" s="106"/>
      <c r="M45" s="364"/>
      <c r="N45" s="365"/>
      <c r="O45" s="499"/>
      <c r="P45" s="511"/>
      <c r="Q45" s="514"/>
      <c r="R45" s="508"/>
      <c r="S45" s="184">
        <v>2024</v>
      </c>
      <c r="T45" s="202">
        <v>1007950.74</v>
      </c>
      <c r="U45" s="533"/>
      <c r="V45" s="536"/>
      <c r="W45" s="536"/>
    </row>
    <row r="46" spans="1:23" ht="20.25" thickBot="1">
      <c r="A46" s="502"/>
      <c r="B46" s="26"/>
      <c r="C46" s="500"/>
      <c r="D46" s="512"/>
      <c r="E46" s="512"/>
      <c r="F46" s="679"/>
      <c r="G46" s="339">
        <v>2025</v>
      </c>
      <c r="H46" s="209">
        <f>1295351.39-90227.73</f>
        <v>1205123.6599999999</v>
      </c>
      <c r="I46" s="534"/>
      <c r="J46" s="541"/>
      <c r="K46" s="541"/>
      <c r="L46" s="106"/>
      <c r="M46" s="364"/>
      <c r="N46" s="366"/>
      <c r="O46" s="499"/>
      <c r="P46" s="511"/>
      <c r="Q46" s="514"/>
      <c r="R46" s="522"/>
      <c r="S46" s="339">
        <v>2025</v>
      </c>
      <c r="T46" s="209">
        <f>1295351.39-90227.73</f>
        <v>1205123.6599999999</v>
      </c>
      <c r="U46" s="534"/>
      <c r="V46" s="541"/>
      <c r="W46" s="541"/>
    </row>
    <row r="47" spans="1:23" ht="23.25" hidden="1" customHeight="1">
      <c r="A47" s="722"/>
      <c r="B47" s="716" t="s">
        <v>139</v>
      </c>
      <c r="C47" s="719" t="s">
        <v>142</v>
      </c>
      <c r="D47" s="548" t="s">
        <v>7</v>
      </c>
      <c r="E47" s="562" t="s">
        <v>181</v>
      </c>
      <c r="F47" s="548" t="s">
        <v>8</v>
      </c>
      <c r="G47" s="181" t="s">
        <v>9</v>
      </c>
      <c r="H47" s="60">
        <f>H48+H49</f>
        <v>176671.73</v>
      </c>
      <c r="I47" s="66" t="s">
        <v>68</v>
      </c>
      <c r="J47" s="53">
        <v>176671.73</v>
      </c>
      <c r="K47" s="236"/>
      <c r="L47" s="106"/>
      <c r="M47" s="696"/>
      <c r="N47" s="691" t="s">
        <v>139</v>
      </c>
      <c r="O47" s="551" t="s">
        <v>142</v>
      </c>
      <c r="P47" s="553" t="s">
        <v>7</v>
      </c>
      <c r="Q47" s="553" t="s">
        <v>181</v>
      </c>
      <c r="R47" s="555" t="s">
        <v>8</v>
      </c>
      <c r="S47" s="341" t="s">
        <v>9</v>
      </c>
      <c r="T47" s="182">
        <f>T48+T49</f>
        <v>176671.73</v>
      </c>
      <c r="U47" s="183" t="s">
        <v>68</v>
      </c>
      <c r="V47" s="277">
        <v>176671.73</v>
      </c>
      <c r="W47" s="287"/>
    </row>
    <row r="48" spans="1:23" ht="23.25" hidden="1" customHeight="1">
      <c r="A48" s="723"/>
      <c r="B48" s="717"/>
      <c r="C48" s="720"/>
      <c r="D48" s="549"/>
      <c r="E48" s="563"/>
      <c r="F48" s="549"/>
      <c r="G48" s="21">
        <v>2024</v>
      </c>
      <c r="H48" s="61">
        <f>J47</f>
        <v>176671.73</v>
      </c>
      <c r="I48" s="35" t="s">
        <v>18</v>
      </c>
      <c r="J48" s="30">
        <v>580687</v>
      </c>
      <c r="K48" s="216"/>
      <c r="M48" s="696"/>
      <c r="N48" s="692"/>
      <c r="O48" s="552"/>
      <c r="P48" s="554"/>
      <c r="Q48" s="554"/>
      <c r="R48" s="556"/>
      <c r="S48" s="184">
        <v>2024</v>
      </c>
      <c r="T48" s="185">
        <f>V47</f>
        <v>176671.73</v>
      </c>
      <c r="U48" s="186" t="s">
        <v>18</v>
      </c>
      <c r="V48" s="281">
        <v>580687</v>
      </c>
      <c r="W48" s="288"/>
    </row>
    <row r="49" spans="1:23" ht="23.25" hidden="1" customHeight="1">
      <c r="A49" s="723"/>
      <c r="B49" s="717"/>
      <c r="C49" s="720"/>
      <c r="D49" s="549"/>
      <c r="E49" s="563"/>
      <c r="F49" s="549"/>
      <c r="G49" s="21">
        <v>2025</v>
      </c>
      <c r="H49" s="61">
        <f>K47</f>
        <v>0</v>
      </c>
      <c r="I49" s="35" t="s">
        <v>19</v>
      </c>
      <c r="J49" s="30">
        <f>J47/J48*1000</f>
        <v>304.24605682579431</v>
      </c>
      <c r="K49" s="30"/>
      <c r="M49" s="696"/>
      <c r="N49" s="692"/>
      <c r="O49" s="552"/>
      <c r="P49" s="554"/>
      <c r="Q49" s="554"/>
      <c r="R49" s="556"/>
      <c r="S49" s="184">
        <v>2025</v>
      </c>
      <c r="T49" s="185">
        <f>W47</f>
        <v>0</v>
      </c>
      <c r="U49" s="186" t="s">
        <v>19</v>
      </c>
      <c r="V49" s="281">
        <f>V47/V48*1000</f>
        <v>304.24605682579431</v>
      </c>
      <c r="W49" s="282"/>
    </row>
    <row r="50" spans="1:23" ht="36.75" hidden="1" customHeight="1" thickBot="1">
      <c r="A50" s="723"/>
      <c r="B50" s="717"/>
      <c r="C50" s="721"/>
      <c r="D50" s="550"/>
      <c r="E50" s="564"/>
      <c r="F50" s="550"/>
      <c r="G50" s="64"/>
      <c r="H50" s="65"/>
      <c r="I50" s="36" t="s">
        <v>54</v>
      </c>
      <c r="J50" s="37">
        <v>1</v>
      </c>
      <c r="K50" s="237"/>
      <c r="M50" s="696"/>
      <c r="N50" s="692"/>
      <c r="O50" s="552"/>
      <c r="P50" s="554"/>
      <c r="Q50" s="554"/>
      <c r="R50" s="584"/>
      <c r="S50" s="283"/>
      <c r="T50" s="284"/>
      <c r="U50" s="279" t="s">
        <v>54</v>
      </c>
      <c r="V50" s="280">
        <v>1</v>
      </c>
      <c r="W50" s="289"/>
    </row>
    <row r="51" spans="1:23" ht="18.75" hidden="1" customHeight="1">
      <c r="A51" s="723"/>
      <c r="B51" s="717"/>
      <c r="C51" s="693" t="s">
        <v>224</v>
      </c>
      <c r="D51" s="402" t="s">
        <v>7</v>
      </c>
      <c r="E51" s="402" t="s">
        <v>64</v>
      </c>
      <c r="F51" s="402" t="s">
        <v>8</v>
      </c>
      <c r="G51" s="181" t="s">
        <v>9</v>
      </c>
      <c r="H51" s="78">
        <f>H52+H53</f>
        <v>2596346.2400000002</v>
      </c>
      <c r="I51" s="114" t="s">
        <v>68</v>
      </c>
      <c r="J51" s="53">
        <v>1298173.1200000001</v>
      </c>
      <c r="K51" s="53">
        <v>1298173.1200000001</v>
      </c>
      <c r="M51" s="696"/>
      <c r="N51" s="692"/>
      <c r="O51" s="585" t="s">
        <v>224</v>
      </c>
      <c r="P51" s="589" t="s">
        <v>7</v>
      </c>
      <c r="Q51" s="589" t="s">
        <v>64</v>
      </c>
      <c r="R51" s="589" t="s">
        <v>8</v>
      </c>
      <c r="S51" s="341" t="s">
        <v>9</v>
      </c>
      <c r="T51" s="189">
        <f>T52+T53</f>
        <v>2596346.2400000002</v>
      </c>
      <c r="U51" s="190" t="s">
        <v>68</v>
      </c>
      <c r="V51" s="277">
        <v>1298173.1200000001</v>
      </c>
      <c r="W51" s="278">
        <v>1298173.1200000001</v>
      </c>
    </row>
    <row r="52" spans="1:23" ht="176.25" hidden="1" customHeight="1">
      <c r="A52" s="723"/>
      <c r="B52" s="717"/>
      <c r="C52" s="694"/>
      <c r="D52" s="390"/>
      <c r="E52" s="390"/>
      <c r="F52" s="390"/>
      <c r="G52" s="21">
        <v>2024</v>
      </c>
      <c r="H52" s="112">
        <f>J51</f>
        <v>1298173.1200000001</v>
      </c>
      <c r="I52" s="192" t="s">
        <v>227</v>
      </c>
      <c r="J52" s="2">
        <v>7057</v>
      </c>
      <c r="K52" s="2">
        <v>7980</v>
      </c>
      <c r="M52" s="696"/>
      <c r="N52" s="692"/>
      <c r="O52" s="586"/>
      <c r="P52" s="590"/>
      <c r="Q52" s="590"/>
      <c r="R52" s="590"/>
      <c r="S52" s="184">
        <v>2024</v>
      </c>
      <c r="T52" s="191">
        <f>V51</f>
        <v>1298173.1200000001</v>
      </c>
      <c r="U52" s="192" t="s">
        <v>227</v>
      </c>
      <c r="V52" s="214">
        <v>6832</v>
      </c>
      <c r="W52" s="276">
        <v>7720</v>
      </c>
    </row>
    <row r="53" spans="1:23" ht="129.75" hidden="1" customHeight="1">
      <c r="A53" s="723"/>
      <c r="B53" s="717"/>
      <c r="C53" s="694"/>
      <c r="D53" s="390"/>
      <c r="E53" s="390"/>
      <c r="F53" s="390"/>
      <c r="G53" s="685">
        <v>2025</v>
      </c>
      <c r="H53" s="688">
        <f>K51</f>
        <v>1298173.1200000001</v>
      </c>
      <c r="I53" s="113" t="s">
        <v>199</v>
      </c>
      <c r="J53" s="2">
        <v>10479</v>
      </c>
      <c r="K53" s="2">
        <v>12000</v>
      </c>
      <c r="M53" s="696"/>
      <c r="N53" s="692"/>
      <c r="O53" s="586"/>
      <c r="P53" s="590"/>
      <c r="Q53" s="590"/>
      <c r="R53" s="590"/>
      <c r="S53" s="593">
        <v>2025</v>
      </c>
      <c r="T53" s="579">
        <f>W51</f>
        <v>1298173.1200000001</v>
      </c>
      <c r="U53" s="192" t="s">
        <v>230</v>
      </c>
      <c r="V53" s="214">
        <v>10389</v>
      </c>
      <c r="W53" s="276">
        <v>11890</v>
      </c>
    </row>
    <row r="54" spans="1:23" ht="86.25" hidden="1" customHeight="1">
      <c r="A54" s="723"/>
      <c r="B54" s="717"/>
      <c r="C54" s="694"/>
      <c r="D54" s="390"/>
      <c r="E54" s="390"/>
      <c r="F54" s="390"/>
      <c r="G54" s="686"/>
      <c r="H54" s="689"/>
      <c r="I54" s="192" t="s">
        <v>229</v>
      </c>
      <c r="J54" s="2">
        <v>225</v>
      </c>
      <c r="K54" s="2">
        <v>260</v>
      </c>
      <c r="M54" s="696"/>
      <c r="N54" s="692"/>
      <c r="O54" s="586"/>
      <c r="P54" s="590"/>
      <c r="Q54" s="590"/>
      <c r="R54" s="590"/>
      <c r="S54" s="594"/>
      <c r="T54" s="580"/>
      <c r="U54" s="192" t="s">
        <v>229</v>
      </c>
      <c r="V54" s="214">
        <v>225</v>
      </c>
      <c r="W54" s="276">
        <v>260</v>
      </c>
    </row>
    <row r="55" spans="1:23" ht="75" hidden="1" customHeight="1">
      <c r="A55" s="723"/>
      <c r="B55" s="717"/>
      <c r="C55" s="694"/>
      <c r="D55" s="390"/>
      <c r="E55" s="390"/>
      <c r="F55" s="390"/>
      <c r="G55" s="686"/>
      <c r="H55" s="689"/>
      <c r="I55" s="192" t="s">
        <v>228</v>
      </c>
      <c r="J55" s="30">
        <v>90</v>
      </c>
      <c r="K55" s="30">
        <v>110</v>
      </c>
      <c r="M55" s="696"/>
      <c r="N55" s="692"/>
      <c r="O55" s="586"/>
      <c r="P55" s="590"/>
      <c r="Q55" s="590"/>
      <c r="R55" s="590"/>
      <c r="S55" s="594"/>
      <c r="T55" s="580"/>
      <c r="U55" s="192" t="s">
        <v>228</v>
      </c>
      <c r="V55" s="214">
        <v>90</v>
      </c>
      <c r="W55" s="276">
        <v>110</v>
      </c>
    </row>
    <row r="56" spans="1:23" ht="90" hidden="1" customHeight="1">
      <c r="A56" s="723"/>
      <c r="B56" s="717"/>
      <c r="C56" s="694"/>
      <c r="D56" s="390"/>
      <c r="E56" s="390"/>
      <c r="F56" s="390"/>
      <c r="G56" s="686"/>
      <c r="H56" s="689"/>
      <c r="I56" s="193" t="s">
        <v>200</v>
      </c>
      <c r="J56" s="2">
        <v>6230</v>
      </c>
      <c r="K56" s="2">
        <v>7500</v>
      </c>
      <c r="M56" s="696"/>
      <c r="N56" s="692"/>
      <c r="O56" s="586"/>
      <c r="P56" s="590"/>
      <c r="Q56" s="590"/>
      <c r="R56" s="590"/>
      <c r="S56" s="594"/>
      <c r="T56" s="580"/>
      <c r="U56" s="193" t="s">
        <v>200</v>
      </c>
      <c r="V56" s="214">
        <v>6230</v>
      </c>
      <c r="W56" s="276">
        <v>7500</v>
      </c>
    </row>
    <row r="57" spans="1:23" ht="150.75" hidden="1" customHeight="1">
      <c r="A57" s="723"/>
      <c r="B57" s="717"/>
      <c r="C57" s="694"/>
      <c r="D57" s="390"/>
      <c r="E57" s="390"/>
      <c r="F57" s="390"/>
      <c r="G57" s="686"/>
      <c r="H57" s="689"/>
      <c r="I57" s="192" t="s">
        <v>231</v>
      </c>
      <c r="J57" s="30">
        <v>5000</v>
      </c>
      <c r="K57" s="30">
        <v>5000</v>
      </c>
      <c r="M57" s="696"/>
      <c r="N57" s="692"/>
      <c r="O57" s="586"/>
      <c r="P57" s="590"/>
      <c r="Q57" s="590"/>
      <c r="R57" s="590"/>
      <c r="S57" s="594"/>
      <c r="T57" s="580"/>
      <c r="U57" s="192" t="s">
        <v>231</v>
      </c>
      <c r="V57" s="281">
        <v>5000</v>
      </c>
      <c r="W57" s="282">
        <v>5000</v>
      </c>
    </row>
    <row r="58" spans="1:23" ht="165" hidden="1" customHeight="1">
      <c r="A58" s="723"/>
      <c r="B58" s="717"/>
      <c r="C58" s="694"/>
      <c r="D58" s="390"/>
      <c r="E58" s="390"/>
      <c r="F58" s="390"/>
      <c r="G58" s="686"/>
      <c r="H58" s="689"/>
      <c r="I58" s="192" t="s">
        <v>232</v>
      </c>
      <c r="J58" s="30">
        <v>4000</v>
      </c>
      <c r="K58" s="30">
        <v>4000</v>
      </c>
      <c r="M58" s="696"/>
      <c r="N58" s="692"/>
      <c r="O58" s="586"/>
      <c r="P58" s="590"/>
      <c r="Q58" s="590"/>
      <c r="R58" s="590"/>
      <c r="S58" s="594"/>
      <c r="T58" s="580"/>
      <c r="U58" s="192" t="s">
        <v>232</v>
      </c>
      <c r="V58" s="281">
        <v>4000</v>
      </c>
      <c r="W58" s="282">
        <v>4000</v>
      </c>
    </row>
    <row r="59" spans="1:23" ht="165" hidden="1" customHeight="1">
      <c r="A59" s="723"/>
      <c r="B59" s="717"/>
      <c r="C59" s="694"/>
      <c r="D59" s="390"/>
      <c r="E59" s="390"/>
      <c r="F59" s="390"/>
      <c r="G59" s="686"/>
      <c r="H59" s="689"/>
      <c r="I59" s="192" t="s">
        <v>233</v>
      </c>
      <c r="J59" s="30">
        <v>17000</v>
      </c>
      <c r="K59" s="30">
        <v>17000</v>
      </c>
      <c r="M59" s="696"/>
      <c r="N59" s="692"/>
      <c r="O59" s="586"/>
      <c r="P59" s="590"/>
      <c r="Q59" s="590"/>
      <c r="R59" s="590"/>
      <c r="S59" s="594"/>
      <c r="T59" s="580"/>
      <c r="U59" s="192" t="s">
        <v>233</v>
      </c>
      <c r="V59" s="281">
        <v>17000</v>
      </c>
      <c r="W59" s="282">
        <v>17000</v>
      </c>
    </row>
    <row r="60" spans="1:23" ht="165" hidden="1" customHeight="1">
      <c r="A60" s="723"/>
      <c r="B60" s="717"/>
      <c r="C60" s="694"/>
      <c r="D60" s="390"/>
      <c r="E60" s="390"/>
      <c r="F60" s="390"/>
      <c r="G60" s="686"/>
      <c r="H60" s="689"/>
      <c r="I60" s="192" t="s">
        <v>234</v>
      </c>
      <c r="J60" s="315">
        <v>12000</v>
      </c>
      <c r="K60" s="315">
        <v>12000</v>
      </c>
      <c r="M60" s="696"/>
      <c r="N60" s="692"/>
      <c r="O60" s="586"/>
      <c r="P60" s="590"/>
      <c r="Q60" s="590"/>
      <c r="R60" s="590"/>
      <c r="S60" s="594"/>
      <c r="T60" s="580"/>
      <c r="U60" s="192" t="s">
        <v>234</v>
      </c>
      <c r="V60" s="281">
        <v>12000</v>
      </c>
      <c r="W60" s="282">
        <v>12000</v>
      </c>
    </row>
    <row r="61" spans="1:23" ht="165" hidden="1" customHeight="1">
      <c r="A61" s="723"/>
      <c r="B61" s="717"/>
      <c r="C61" s="694"/>
      <c r="D61" s="390"/>
      <c r="E61" s="390"/>
      <c r="F61" s="390"/>
      <c r="G61" s="686"/>
      <c r="H61" s="689"/>
      <c r="I61" s="251" t="s">
        <v>201</v>
      </c>
      <c r="J61" s="315">
        <v>2000</v>
      </c>
      <c r="K61" s="315">
        <v>2000</v>
      </c>
      <c r="M61" s="696"/>
      <c r="N61" s="692"/>
      <c r="O61" s="587"/>
      <c r="P61" s="591"/>
      <c r="Q61" s="591"/>
      <c r="R61" s="591"/>
      <c r="S61" s="594"/>
      <c r="T61" s="580"/>
      <c r="U61" s="192" t="s">
        <v>201</v>
      </c>
      <c r="V61" s="335">
        <v>2000</v>
      </c>
      <c r="W61" s="289">
        <v>2000</v>
      </c>
    </row>
    <row r="62" spans="1:23" ht="45" hidden="1" customHeight="1" thickBot="1">
      <c r="A62" s="723"/>
      <c r="B62" s="717"/>
      <c r="C62" s="695"/>
      <c r="D62" s="394"/>
      <c r="E62" s="394"/>
      <c r="F62" s="394"/>
      <c r="G62" s="687"/>
      <c r="H62" s="690"/>
      <c r="I62" s="194" t="s">
        <v>202</v>
      </c>
      <c r="J62" s="37">
        <v>1</v>
      </c>
      <c r="K62" s="37">
        <v>1</v>
      </c>
      <c r="M62" s="696"/>
      <c r="N62" s="692"/>
      <c r="O62" s="588"/>
      <c r="P62" s="592"/>
      <c r="Q62" s="592"/>
      <c r="R62" s="592"/>
      <c r="S62" s="595"/>
      <c r="T62" s="581"/>
      <c r="U62" s="194" t="s">
        <v>202</v>
      </c>
      <c r="V62" s="285">
        <v>1</v>
      </c>
      <c r="W62" s="286">
        <v>1</v>
      </c>
    </row>
    <row r="63" spans="1:23" ht="23.25" customHeight="1">
      <c r="A63" s="723"/>
      <c r="B63" s="717"/>
      <c r="C63" s="680"/>
      <c r="D63" s="683"/>
      <c r="E63" s="684"/>
      <c r="F63" s="546"/>
      <c r="G63" s="21"/>
      <c r="H63" s="61"/>
      <c r="I63" s="35"/>
      <c r="J63" s="216"/>
      <c r="K63" s="30"/>
      <c r="L63" s="106"/>
      <c r="M63" s="696"/>
      <c r="N63" s="692"/>
      <c r="O63" s="582" t="s">
        <v>254</v>
      </c>
      <c r="P63" s="553" t="s">
        <v>7</v>
      </c>
      <c r="Q63" s="553" t="s">
        <v>270</v>
      </c>
      <c r="R63" s="555" t="s">
        <v>8</v>
      </c>
      <c r="S63" s="341" t="s">
        <v>9</v>
      </c>
      <c r="T63" s="182">
        <f>T64+T65</f>
        <v>48000</v>
      </c>
      <c r="U63" s="183" t="s">
        <v>68</v>
      </c>
      <c r="V63" s="277"/>
      <c r="W63" s="287">
        <f>T65</f>
        <v>48000</v>
      </c>
    </row>
    <row r="64" spans="1:23" ht="23.25" customHeight="1">
      <c r="A64" s="723"/>
      <c r="B64" s="717"/>
      <c r="C64" s="681"/>
      <c r="D64" s="390"/>
      <c r="E64" s="563"/>
      <c r="F64" s="549"/>
      <c r="G64" s="21"/>
      <c r="H64" s="61"/>
      <c r="I64" s="35"/>
      <c r="J64" s="30"/>
      <c r="K64" s="216"/>
      <c r="M64" s="696"/>
      <c r="N64" s="692"/>
      <c r="O64" s="583"/>
      <c r="P64" s="554"/>
      <c r="Q64" s="554"/>
      <c r="R64" s="556"/>
      <c r="S64" s="184">
        <v>2024</v>
      </c>
      <c r="T64" s="185"/>
      <c r="U64" s="186" t="s">
        <v>18</v>
      </c>
      <c r="V64" s="281"/>
      <c r="W64" s="288">
        <v>142248</v>
      </c>
    </row>
    <row r="65" spans="1:23" ht="23.25" customHeight="1">
      <c r="A65" s="723"/>
      <c r="B65" s="717"/>
      <c r="C65" s="681"/>
      <c r="D65" s="390"/>
      <c r="E65" s="563"/>
      <c r="F65" s="549"/>
      <c r="G65" s="21"/>
      <c r="H65" s="61"/>
      <c r="I65" s="35"/>
      <c r="J65" s="30"/>
      <c r="K65" s="30"/>
      <c r="M65" s="696"/>
      <c r="N65" s="692"/>
      <c r="O65" s="583"/>
      <c r="P65" s="554"/>
      <c r="Q65" s="554"/>
      <c r="R65" s="556"/>
      <c r="S65" s="184">
        <v>2025</v>
      </c>
      <c r="T65" s="185">
        <v>48000</v>
      </c>
      <c r="U65" s="186" t="s">
        <v>19</v>
      </c>
      <c r="V65" s="281"/>
      <c r="W65" s="282">
        <v>337.44</v>
      </c>
    </row>
    <row r="66" spans="1:23" ht="40.5" customHeight="1">
      <c r="A66" s="724"/>
      <c r="B66" s="718"/>
      <c r="C66" s="682"/>
      <c r="D66" s="394"/>
      <c r="E66" s="397"/>
      <c r="F66" s="547"/>
      <c r="G66" s="51"/>
      <c r="H66" s="56"/>
      <c r="I66" s="35"/>
      <c r="J66" s="67"/>
      <c r="K66" s="30"/>
      <c r="M66" s="696"/>
      <c r="N66" s="692"/>
      <c r="O66" s="583"/>
      <c r="P66" s="554"/>
      <c r="Q66" s="554"/>
      <c r="R66" s="584"/>
      <c r="S66" s="283"/>
      <c r="T66" s="284"/>
      <c r="U66" s="279" t="s">
        <v>54</v>
      </c>
      <c r="V66" s="280"/>
      <c r="W66" s="336">
        <v>1</v>
      </c>
    </row>
    <row r="67" spans="1:23" ht="19.5" thickBot="1">
      <c r="B67" s="316"/>
      <c r="C67" s="353"/>
      <c r="D67" s="354"/>
      <c r="E67" s="354"/>
      <c r="F67" s="340" t="s">
        <v>9</v>
      </c>
      <c r="G67" s="64"/>
      <c r="H67" s="317">
        <v>26343887.870000001</v>
      </c>
      <c r="I67" s="318"/>
      <c r="J67" s="319">
        <f>H69+H71</f>
        <v>12654915.74</v>
      </c>
      <c r="K67" s="320">
        <f>H70+H72</f>
        <v>13688972.129999999</v>
      </c>
      <c r="M67" s="367"/>
      <c r="N67" s="368"/>
      <c r="O67" s="369"/>
      <c r="P67" s="338"/>
      <c r="Q67" s="338"/>
      <c r="R67" s="370" t="s">
        <v>9</v>
      </c>
      <c r="S67" s="371"/>
      <c r="T67" s="372">
        <v>26391887.870000001</v>
      </c>
      <c r="U67" s="373"/>
      <c r="V67" s="374">
        <v>12654915.74</v>
      </c>
      <c r="W67" s="375">
        <v>13736972.130000001</v>
      </c>
    </row>
    <row r="68" spans="1:23" ht="39" customHeight="1" thickBot="1">
      <c r="A68" s="321"/>
      <c r="B68" s="322"/>
      <c r="C68" s="323"/>
      <c r="D68" s="324"/>
      <c r="E68" s="324"/>
      <c r="F68" s="324"/>
      <c r="G68" s="325"/>
      <c r="H68" s="325"/>
      <c r="I68" s="326"/>
      <c r="J68" s="327"/>
      <c r="K68" s="328"/>
      <c r="M68" s="367"/>
      <c r="N68" s="368"/>
      <c r="O68" s="369"/>
      <c r="P68" s="338"/>
      <c r="Q68" s="338"/>
      <c r="R68" s="338"/>
      <c r="S68" s="376"/>
      <c r="T68" s="376"/>
      <c r="U68" s="377"/>
      <c r="V68" s="378"/>
      <c r="W68" s="379"/>
    </row>
    <row r="69" spans="1:23" ht="36.75" customHeight="1" thickBot="1">
      <c r="A69" s="701" t="s">
        <v>255</v>
      </c>
      <c r="B69" s="702"/>
      <c r="C69" s="702"/>
      <c r="D69" s="702"/>
      <c r="E69" s="703"/>
      <c r="F69" s="265">
        <v>2024</v>
      </c>
      <c r="G69" s="265"/>
      <c r="H69" s="267">
        <v>10484377.380000001</v>
      </c>
      <c r="I69" s="269"/>
      <c r="J69" s="248"/>
      <c r="K69" s="248"/>
      <c r="L69" s="248"/>
      <c r="M69" s="704" t="s">
        <v>258</v>
      </c>
      <c r="N69" s="705"/>
      <c r="O69" s="705"/>
      <c r="P69" s="705"/>
      <c r="Q69" s="706"/>
      <c r="R69" s="380">
        <v>2024</v>
      </c>
      <c r="S69" s="380"/>
      <c r="T69" s="381">
        <v>11048318.08</v>
      </c>
      <c r="U69" s="382"/>
      <c r="V69" s="383"/>
      <c r="W69" s="384"/>
    </row>
    <row r="70" spans="1:23" ht="36.75" customHeight="1" thickBot="1">
      <c r="A70" s="571"/>
      <c r="B70" s="572"/>
      <c r="C70" s="572"/>
      <c r="D70" s="572"/>
      <c r="E70" s="573"/>
      <c r="F70" s="265">
        <v>2025</v>
      </c>
      <c r="G70" s="265"/>
      <c r="H70" s="267">
        <v>11388140.17</v>
      </c>
      <c r="I70" s="269"/>
      <c r="J70" s="248"/>
      <c r="K70" s="248"/>
      <c r="L70" s="248"/>
      <c r="M70" s="707"/>
      <c r="N70" s="708"/>
      <c r="O70" s="708"/>
      <c r="P70" s="708"/>
      <c r="Q70" s="709"/>
      <c r="R70" s="385">
        <v>2025</v>
      </c>
      <c r="S70" s="385"/>
      <c r="T70" s="386">
        <v>11436140.17</v>
      </c>
      <c r="U70" s="382"/>
      <c r="V70" s="383"/>
      <c r="W70" s="384"/>
    </row>
    <row r="71" spans="1:23" ht="36.75" customHeight="1" thickBot="1">
      <c r="A71" s="568" t="s">
        <v>256</v>
      </c>
      <c r="B71" s="569"/>
      <c r="C71" s="569"/>
      <c r="D71" s="569"/>
      <c r="E71" s="570"/>
      <c r="F71" s="262">
        <v>2024</v>
      </c>
      <c r="G71" s="263"/>
      <c r="H71" s="267">
        <v>2170538.36</v>
      </c>
      <c r="I71" s="269"/>
      <c r="J71" s="248"/>
      <c r="K71" s="248"/>
      <c r="L71" s="245"/>
      <c r="M71" s="704" t="s">
        <v>257</v>
      </c>
      <c r="N71" s="705"/>
      <c r="O71" s="705"/>
      <c r="P71" s="705"/>
      <c r="Q71" s="706"/>
      <c r="R71" s="380">
        <v>2024</v>
      </c>
      <c r="S71" s="387"/>
      <c r="T71" s="386">
        <v>1606597.66</v>
      </c>
      <c r="U71" s="382"/>
      <c r="V71" s="383"/>
      <c r="W71" s="384"/>
    </row>
    <row r="72" spans="1:23" ht="36.75" customHeight="1" thickBot="1">
      <c r="A72" s="571"/>
      <c r="B72" s="572"/>
      <c r="C72" s="572"/>
      <c r="D72" s="572"/>
      <c r="E72" s="573"/>
      <c r="F72" s="265">
        <v>2025</v>
      </c>
      <c r="G72" s="266"/>
      <c r="H72" s="267">
        <v>2300831.96</v>
      </c>
      <c r="I72" s="243"/>
      <c r="J72" s="244"/>
      <c r="K72" s="244"/>
      <c r="L72" s="245"/>
      <c r="M72" s="707"/>
      <c r="N72" s="708"/>
      <c r="O72" s="708"/>
      <c r="P72" s="708"/>
      <c r="Q72" s="709"/>
      <c r="R72" s="385">
        <v>2025</v>
      </c>
      <c r="S72" s="388"/>
      <c r="T72" s="386">
        <v>2300831.96</v>
      </c>
      <c r="U72" s="382"/>
      <c r="V72" s="383"/>
      <c r="W72" s="384"/>
    </row>
    <row r="73" spans="1:23" ht="20.25">
      <c r="I73" s="249"/>
      <c r="J73" s="117"/>
      <c r="K73" s="121"/>
      <c r="L73" s="45"/>
      <c r="M73" s="45"/>
      <c r="N73" s="45"/>
      <c r="O73" s="92"/>
      <c r="P73" s="7"/>
      <c r="Q73" s="7"/>
      <c r="U73" s="268"/>
      <c r="V73" s="268"/>
      <c r="W73" s="268"/>
    </row>
    <row r="74" spans="1:23" ht="20.25">
      <c r="I74" s="120"/>
      <c r="J74" s="117"/>
      <c r="K74" s="121"/>
      <c r="L74" s="45"/>
      <c r="M74" s="45"/>
      <c r="N74" s="45"/>
      <c r="O74" s="45"/>
      <c r="P74" s="7"/>
      <c r="Q74" s="7"/>
      <c r="U74" s="268"/>
      <c r="V74" s="268"/>
      <c r="W74" s="268"/>
    </row>
    <row r="75" spans="1:23" ht="20.25">
      <c r="I75" s="120"/>
      <c r="J75" s="117"/>
      <c r="K75" s="121"/>
      <c r="L75" s="45"/>
      <c r="M75" s="45"/>
      <c r="N75" s="45"/>
      <c r="O75" s="7"/>
      <c r="P75" s="7"/>
      <c r="Q75" s="7"/>
      <c r="U75" s="268"/>
      <c r="V75" s="268"/>
      <c r="W75" s="268"/>
    </row>
    <row r="76" spans="1:23" ht="19.5" customHeight="1">
      <c r="I76" s="11"/>
      <c r="J76" s="121"/>
      <c r="K76" s="121"/>
      <c r="L76" s="92"/>
      <c r="N76" s="344"/>
      <c r="U76" s="268"/>
      <c r="V76" s="268"/>
      <c r="W76" s="268"/>
    </row>
    <row r="77" spans="1:23" s="6" customFormat="1" ht="19.5" customHeight="1">
      <c r="I77" s="122"/>
      <c r="J77" s="121"/>
      <c r="K77" s="123"/>
      <c r="N77" s="48"/>
      <c r="O77" s="110"/>
      <c r="P77" s="48" t="s">
        <v>203</v>
      </c>
      <c r="Q77" s="48"/>
      <c r="U77" s="268"/>
      <c r="V77" s="268"/>
      <c r="W77" s="268"/>
    </row>
    <row r="78" spans="1:23" s="6" customFormat="1" ht="20.25" customHeight="1">
      <c r="I78" s="118"/>
      <c r="J78" s="13"/>
      <c r="K78" s="13"/>
      <c r="L78" s="75"/>
      <c r="N78" s="48"/>
      <c r="O78" s="110"/>
      <c r="P78" s="48"/>
      <c r="Q78" s="48"/>
      <c r="U78" s="268"/>
      <c r="V78" s="268"/>
      <c r="W78" s="268"/>
    </row>
    <row r="79" spans="1:23" ht="19.5" customHeight="1">
      <c r="I79" s="119"/>
      <c r="L79" s="76"/>
      <c r="U79" s="268"/>
      <c r="V79" s="268"/>
      <c r="W79" s="268"/>
    </row>
    <row r="80" spans="1:23" ht="19.5" customHeight="1">
      <c r="L80" s="195"/>
      <c r="U80" s="268"/>
      <c r="V80" s="268"/>
      <c r="W80" s="268"/>
    </row>
    <row r="81" spans="1:25" ht="20.25">
      <c r="L81" s="196"/>
      <c r="U81" s="268"/>
      <c r="V81" s="268"/>
      <c r="W81" s="268"/>
    </row>
    <row r="82" spans="1:25" ht="20.25">
      <c r="L82" s="197"/>
    </row>
    <row r="83" spans="1:25" ht="20.25">
      <c r="L83" s="197"/>
    </row>
    <row r="84" spans="1:25" ht="20.25">
      <c r="L84" s="197"/>
    </row>
    <row r="85" spans="1:25" ht="20.25">
      <c r="L85" s="197"/>
    </row>
    <row r="86" spans="1:25" ht="20.25">
      <c r="L86" s="197"/>
    </row>
    <row r="87" spans="1:25" ht="20.25">
      <c r="L87" s="197"/>
    </row>
    <row r="88" spans="1:25" ht="20.25">
      <c r="L88" s="196"/>
    </row>
    <row r="90" spans="1:25">
      <c r="C90" s="111"/>
      <c r="O90" s="111"/>
    </row>
    <row r="92" spans="1:25" s="47" customFormat="1" hidden="1">
      <c r="A92" s="7"/>
      <c r="B92" s="6"/>
      <c r="C92" s="108"/>
      <c r="D92" s="8"/>
      <c r="E92" s="8"/>
      <c r="F92" s="69"/>
      <c r="G92" s="10"/>
      <c r="H92" s="46"/>
      <c r="J92" s="13"/>
      <c r="K92" s="13"/>
      <c r="L92" s="7"/>
      <c r="M92" s="7"/>
      <c r="N92" s="6"/>
      <c r="O92" s="108"/>
      <c r="P92" s="8"/>
      <c r="Q92" s="8"/>
      <c r="R92" s="69"/>
      <c r="S92" s="10"/>
      <c r="T92" s="46"/>
      <c r="V92" s="13"/>
      <c r="W92" s="13"/>
      <c r="X92" s="7"/>
      <c r="Y92" s="7"/>
    </row>
    <row r="93" spans="1:25" s="47" customFormat="1" hidden="1">
      <c r="A93" s="7"/>
      <c r="B93" s="6"/>
      <c r="C93" s="108"/>
      <c r="D93" s="8"/>
      <c r="E93" s="8"/>
      <c r="F93" s="69"/>
      <c r="G93" s="10"/>
      <c r="H93" s="46"/>
      <c r="J93" s="13"/>
      <c r="K93" s="13"/>
      <c r="L93" s="7"/>
      <c r="M93" s="7"/>
      <c r="N93" s="6"/>
      <c r="O93" s="108"/>
      <c r="P93" s="8"/>
      <c r="Q93" s="8"/>
      <c r="R93" s="69"/>
      <c r="S93" s="10"/>
      <c r="T93" s="46"/>
      <c r="V93" s="13"/>
      <c r="W93" s="13"/>
      <c r="X93" s="7"/>
      <c r="Y93" s="7"/>
    </row>
    <row r="94" spans="1:25" s="47" customFormat="1" ht="19.5" hidden="1" thickBot="1">
      <c r="A94" s="348"/>
      <c r="B94" s="349"/>
      <c r="C94" s="349"/>
      <c r="D94" s="349"/>
      <c r="E94" s="349"/>
      <c r="F94" s="247"/>
      <c r="G94" s="241"/>
      <c r="H94" s="242"/>
      <c r="J94" s="13"/>
      <c r="K94" s="13"/>
      <c r="L94" s="7"/>
      <c r="M94" s="7"/>
      <c r="N94" s="6"/>
      <c r="O94" s="108"/>
      <c r="P94" s="8"/>
      <c r="Q94" s="8"/>
      <c r="R94" s="69"/>
      <c r="S94" s="10"/>
      <c r="T94" s="46"/>
      <c r="V94" s="13"/>
      <c r="W94" s="13"/>
      <c r="X94" s="7"/>
      <c r="Y94" s="7"/>
    </row>
    <row r="95" spans="1:25" s="47" customFormat="1" ht="19.5" hidden="1" thickBot="1">
      <c r="A95" s="348"/>
      <c r="B95" s="246"/>
      <c r="C95" s="246"/>
      <c r="D95" s="246"/>
      <c r="E95" s="349"/>
      <c r="F95" s="247"/>
      <c r="G95" s="241"/>
      <c r="H95" s="242"/>
      <c r="J95" s="13"/>
      <c r="K95" s="13"/>
      <c r="L95" s="7"/>
      <c r="M95" s="7"/>
      <c r="N95" s="6"/>
      <c r="O95" s="108"/>
      <c r="P95" s="8"/>
      <c r="Q95" s="8"/>
      <c r="R95" s="69"/>
      <c r="S95" s="10"/>
      <c r="T95" s="46"/>
      <c r="V95" s="13"/>
      <c r="W95" s="13"/>
      <c r="X95" s="7"/>
      <c r="Y95" s="7"/>
    </row>
    <row r="96" spans="1:25" s="47" customFormat="1" ht="21" hidden="1" thickBot="1">
      <c r="A96" s="710" t="s">
        <v>23</v>
      </c>
      <c r="B96" s="711"/>
      <c r="C96" s="711"/>
      <c r="D96" s="711"/>
      <c r="E96" s="711"/>
      <c r="F96" s="712"/>
      <c r="G96" s="218" t="s">
        <v>9</v>
      </c>
      <c r="H96" s="235" t="e">
        <f>H97+H98</f>
        <v>#REF!</v>
      </c>
      <c r="J96" s="13"/>
      <c r="K96" s="13"/>
      <c r="L96" s="7"/>
      <c r="M96" s="7"/>
      <c r="N96" s="6"/>
      <c r="O96" s="108"/>
      <c r="P96" s="8"/>
      <c r="Q96" s="8"/>
      <c r="R96" s="69"/>
      <c r="S96" s="10"/>
      <c r="T96" s="46"/>
      <c r="V96" s="13"/>
      <c r="W96" s="13"/>
      <c r="X96" s="7"/>
      <c r="Y96" s="7"/>
    </row>
    <row r="97" spans="1:25" s="47" customFormat="1" ht="20.25" hidden="1">
      <c r="A97" s="710"/>
      <c r="B97" s="711"/>
      <c r="C97" s="711"/>
      <c r="D97" s="711"/>
      <c r="E97" s="711"/>
      <c r="F97" s="712"/>
      <c r="G97" s="124">
        <v>2024</v>
      </c>
      <c r="H97" s="217" t="e">
        <f>H100+H103</f>
        <v>#REF!</v>
      </c>
      <c r="J97" s="13"/>
      <c r="K97" s="13"/>
      <c r="L97" s="7"/>
      <c r="M97" s="7"/>
      <c r="N97" s="6"/>
      <c r="O97" s="108"/>
      <c r="P97" s="8"/>
      <c r="Q97" s="8"/>
      <c r="R97" s="69"/>
      <c r="S97" s="10"/>
      <c r="T97" s="46"/>
      <c r="V97" s="13"/>
      <c r="W97" s="13"/>
      <c r="X97" s="7"/>
      <c r="Y97" s="7"/>
    </row>
    <row r="98" spans="1:25" s="47" customFormat="1" ht="21" hidden="1" thickBot="1">
      <c r="A98" s="713"/>
      <c r="B98" s="714"/>
      <c r="C98" s="714"/>
      <c r="D98" s="714"/>
      <c r="E98" s="714"/>
      <c r="F98" s="715"/>
      <c r="G98" s="125">
        <v>2025</v>
      </c>
      <c r="H98" s="132" t="e">
        <f>H101+H104</f>
        <v>#REF!</v>
      </c>
      <c r="J98" s="13"/>
      <c r="K98" s="13"/>
      <c r="L98" s="7"/>
      <c r="M98" s="7"/>
      <c r="N98" s="6"/>
      <c r="O98" s="108"/>
      <c r="P98" s="8"/>
      <c r="Q98" s="8"/>
      <c r="R98" s="69"/>
      <c r="S98" s="10"/>
      <c r="T98" s="46"/>
      <c r="V98" s="13"/>
      <c r="W98" s="13"/>
      <c r="X98" s="7"/>
      <c r="Y98" s="7"/>
    </row>
    <row r="99" spans="1:25" s="47" customFormat="1" ht="19.5" hidden="1">
      <c r="A99" s="7"/>
      <c r="B99" s="344"/>
      <c r="C99" s="108"/>
      <c r="D99" s="8"/>
      <c r="E99" s="8"/>
      <c r="F99" s="697" t="s">
        <v>8</v>
      </c>
      <c r="G99" s="126" t="s">
        <v>9</v>
      </c>
      <c r="H99" s="129" t="e">
        <f>H100+H101</f>
        <v>#REF!</v>
      </c>
      <c r="J99" s="13"/>
      <c r="K99" s="13"/>
      <c r="L99" s="7"/>
      <c r="M99" s="7"/>
      <c r="N99" s="6"/>
      <c r="O99" s="108"/>
      <c r="P99" s="8"/>
      <c r="Q99" s="8"/>
      <c r="R99" s="69"/>
      <c r="S99" s="10"/>
      <c r="T99" s="46"/>
      <c r="V99" s="13"/>
      <c r="W99" s="13"/>
      <c r="X99" s="7"/>
      <c r="Y99" s="7"/>
    </row>
    <row r="100" spans="1:25" s="47" customFormat="1" ht="19.5" hidden="1">
      <c r="A100" s="6"/>
      <c r="B100" s="48"/>
      <c r="C100" s="110"/>
      <c r="D100" s="48" t="s">
        <v>203</v>
      </c>
      <c r="E100" s="48"/>
      <c r="F100" s="698"/>
      <c r="G100" s="127">
        <v>2024</v>
      </c>
      <c r="H100" s="130" t="e">
        <f>H26+H33+H42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H48+H52</f>
        <v>#REF!</v>
      </c>
      <c r="J100" s="13"/>
      <c r="K100" s="13"/>
      <c r="L100" s="7"/>
      <c r="M100" s="7"/>
      <c r="N100" s="6"/>
      <c r="O100" s="108"/>
      <c r="P100" s="8"/>
      <c r="Q100" s="8"/>
      <c r="R100" s="69"/>
      <c r="S100" s="10"/>
      <c r="T100" s="46"/>
      <c r="V100" s="13"/>
      <c r="W100" s="13"/>
      <c r="X100" s="7"/>
      <c r="Y100" s="7"/>
    </row>
    <row r="101" spans="1:25" s="47" customFormat="1" ht="20.25" hidden="1" thickBot="1">
      <c r="A101" s="6"/>
      <c r="B101" s="48"/>
      <c r="C101" s="110"/>
      <c r="D101" s="48"/>
      <c r="E101" s="48"/>
      <c r="F101" s="699"/>
      <c r="G101" s="128">
        <v>2025</v>
      </c>
      <c r="H101" s="131" t="e">
        <f>H27+H34+H43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H49+H53</f>
        <v>#REF!</v>
      </c>
      <c r="J101" s="13"/>
      <c r="K101" s="13"/>
      <c r="L101" s="7"/>
      <c r="M101" s="7"/>
      <c r="N101" s="6"/>
      <c r="O101" s="108"/>
      <c r="P101" s="8"/>
      <c r="Q101" s="8"/>
      <c r="R101" s="69"/>
      <c r="S101" s="10"/>
      <c r="T101" s="46"/>
      <c r="V101" s="13"/>
      <c r="W101" s="13"/>
      <c r="X101" s="7"/>
      <c r="Y101" s="7"/>
    </row>
    <row r="102" spans="1:25" s="47" customFormat="1" ht="20.25" hidden="1" thickBot="1">
      <c r="A102" s="7"/>
      <c r="B102" s="6"/>
      <c r="C102" s="108"/>
      <c r="D102" s="8"/>
      <c r="E102" s="8"/>
      <c r="F102" s="697" t="s">
        <v>187</v>
      </c>
      <c r="G102" s="181" t="s">
        <v>9</v>
      </c>
      <c r="H102" s="60">
        <f>H103+H104</f>
        <v>4471370.32</v>
      </c>
      <c r="J102" s="13"/>
      <c r="K102" s="13"/>
      <c r="L102" s="7"/>
      <c r="M102" s="7"/>
      <c r="N102" s="6"/>
      <c r="O102" s="108"/>
      <c r="P102" s="8"/>
      <c r="Q102" s="8"/>
      <c r="R102" s="69"/>
      <c r="S102" s="10"/>
      <c r="T102" s="46"/>
      <c r="V102" s="13"/>
      <c r="W102" s="13"/>
      <c r="X102" s="7"/>
      <c r="Y102" s="7"/>
    </row>
    <row r="103" spans="1:25" s="47" customFormat="1" ht="20.25" hidden="1" thickBot="1">
      <c r="A103" s="7"/>
      <c r="B103" s="6"/>
      <c r="C103" s="108"/>
      <c r="D103" s="8"/>
      <c r="E103" s="8"/>
      <c r="F103" s="698"/>
      <c r="G103" s="21">
        <v>2024</v>
      </c>
      <c r="H103" s="61">
        <f>H36+H45</f>
        <v>2170538.3600000003</v>
      </c>
      <c r="J103" s="13"/>
      <c r="K103" s="13"/>
      <c r="L103" s="7"/>
      <c r="M103" s="7"/>
      <c r="N103" s="6"/>
      <c r="O103" s="108"/>
      <c r="P103" s="8"/>
      <c r="Q103" s="8"/>
      <c r="R103" s="69"/>
      <c r="S103" s="10"/>
      <c r="T103" s="46"/>
      <c r="V103" s="13"/>
      <c r="W103" s="13"/>
      <c r="X103" s="7"/>
      <c r="Y103" s="7"/>
    </row>
    <row r="104" spans="1:25" s="47" customFormat="1" ht="19.5" hidden="1">
      <c r="A104" s="7"/>
      <c r="B104" s="6"/>
      <c r="C104" s="108"/>
      <c r="D104" s="8"/>
      <c r="E104" s="8"/>
      <c r="F104" s="699"/>
      <c r="G104" s="27">
        <v>2025</v>
      </c>
      <c r="H104" s="62">
        <f>H37+H46</f>
        <v>2300831.96</v>
      </c>
      <c r="J104" s="13"/>
      <c r="K104" s="13"/>
      <c r="L104" s="7"/>
      <c r="M104" s="7"/>
      <c r="N104" s="6"/>
      <c r="O104" s="108"/>
      <c r="P104" s="8"/>
      <c r="Q104" s="8"/>
      <c r="R104" s="69"/>
      <c r="S104" s="10"/>
      <c r="T104" s="46"/>
      <c r="V104" s="13"/>
      <c r="W104" s="13"/>
      <c r="X104" s="7"/>
      <c r="Y104" s="7"/>
    </row>
    <row r="105" spans="1:25" s="47" customFormat="1" ht="20.25">
      <c r="A105" s="7"/>
      <c r="B105" s="6"/>
      <c r="C105" s="108"/>
      <c r="D105" s="8"/>
      <c r="E105" s="8"/>
      <c r="F105" s="69"/>
      <c r="G105" s="10"/>
      <c r="H105" s="46"/>
      <c r="J105" s="13"/>
      <c r="K105" s="13"/>
      <c r="L105" s="7"/>
      <c r="M105" s="7"/>
      <c r="N105" s="6"/>
      <c r="O105" s="108"/>
      <c r="P105" s="8"/>
      <c r="Q105" s="8"/>
      <c r="R105" s="274"/>
      <c r="S105" s="275"/>
      <c r="T105" s="249"/>
      <c r="V105" s="13"/>
      <c r="W105" s="13"/>
      <c r="X105" s="7"/>
      <c r="Y105" s="7"/>
    </row>
    <row r="106" spans="1:25" s="47" customFormat="1" ht="20.25">
      <c r="A106" s="7"/>
      <c r="B106" s="6"/>
      <c r="C106" s="108"/>
      <c r="D106" s="8"/>
      <c r="E106" s="8"/>
      <c r="F106" s="69"/>
      <c r="G106" s="10"/>
      <c r="H106" s="46"/>
      <c r="J106" s="13"/>
      <c r="K106" s="13"/>
      <c r="L106" s="7"/>
      <c r="M106" s="7"/>
      <c r="N106" s="6"/>
      <c r="O106" s="108"/>
      <c r="P106" s="8"/>
      <c r="Q106" s="8"/>
      <c r="R106" s="274"/>
      <c r="S106" s="275"/>
      <c r="T106" s="249"/>
      <c r="V106" s="13"/>
      <c r="W106" s="13"/>
      <c r="X106" s="7"/>
      <c r="Y106" s="7"/>
    </row>
    <row r="107" spans="1:25" s="47" customFormat="1" ht="20.25">
      <c r="A107" s="7"/>
      <c r="B107" s="6"/>
      <c r="C107" s="108"/>
      <c r="D107" s="8"/>
      <c r="E107" s="8"/>
      <c r="F107" s="69"/>
      <c r="G107" s="10"/>
      <c r="H107" s="46"/>
      <c r="J107" s="13"/>
      <c r="K107" s="13"/>
      <c r="L107" s="7"/>
      <c r="M107" s="7"/>
      <c r="N107" s="6"/>
      <c r="O107" s="108"/>
      <c r="P107" s="8"/>
      <c r="Q107" s="8"/>
      <c r="R107" s="274"/>
      <c r="S107" s="275"/>
      <c r="T107" s="249"/>
      <c r="V107" s="13"/>
      <c r="W107" s="13"/>
      <c r="X107" s="7"/>
      <c r="Y107" s="7"/>
    </row>
    <row r="108" spans="1:25" s="47" customFormat="1" ht="19.5">
      <c r="A108" s="7"/>
      <c r="B108" s="6"/>
      <c r="C108" s="108"/>
      <c r="D108" s="8"/>
      <c r="E108" s="8"/>
      <c r="F108" s="69"/>
      <c r="G108" s="10"/>
      <c r="H108" s="46"/>
      <c r="J108" s="13"/>
      <c r="K108" s="13"/>
      <c r="L108" s="7"/>
      <c r="M108" s="7"/>
      <c r="N108" s="6"/>
      <c r="O108" s="108"/>
      <c r="P108" s="8"/>
      <c r="Q108" s="8"/>
      <c r="R108" s="574"/>
      <c r="S108" s="300"/>
      <c r="T108" s="11"/>
      <c r="V108" s="13"/>
      <c r="W108" s="13"/>
      <c r="X108" s="7"/>
      <c r="Y108" s="7"/>
    </row>
    <row r="109" spans="1:25" s="47" customFormat="1" ht="19.5">
      <c r="A109" s="7"/>
      <c r="B109" s="6"/>
      <c r="C109" s="108"/>
      <c r="D109" s="8"/>
      <c r="E109" s="8"/>
      <c r="F109" s="69"/>
      <c r="G109" s="10"/>
      <c r="H109" s="46"/>
      <c r="J109" s="13"/>
      <c r="K109" s="13"/>
      <c r="L109" s="7"/>
      <c r="M109" s="7"/>
      <c r="N109" s="6"/>
      <c r="O109" s="108"/>
      <c r="P109" s="8"/>
      <c r="Q109" s="8"/>
      <c r="R109" s="574"/>
      <c r="S109" s="300"/>
      <c r="T109" s="11"/>
      <c r="V109" s="13"/>
      <c r="W109" s="13"/>
      <c r="X109" s="7"/>
      <c r="Y109" s="7"/>
    </row>
    <row r="110" spans="1:25" s="47" customFormat="1" ht="19.5">
      <c r="A110" s="7"/>
      <c r="B110" s="6"/>
      <c r="C110" s="108"/>
      <c r="D110" s="8"/>
      <c r="E110" s="8"/>
      <c r="F110" s="69"/>
      <c r="G110" s="10"/>
      <c r="H110" s="46"/>
      <c r="J110" s="13"/>
      <c r="K110" s="13"/>
      <c r="L110" s="7"/>
      <c r="M110" s="7"/>
      <c r="N110" s="6"/>
      <c r="O110" s="108"/>
      <c r="P110" s="8"/>
      <c r="Q110" s="8"/>
      <c r="R110" s="574"/>
      <c r="S110" s="300"/>
      <c r="T110" s="11"/>
      <c r="V110" s="13"/>
      <c r="W110" s="13"/>
      <c r="X110" s="7"/>
      <c r="Y110" s="7"/>
    </row>
    <row r="111" spans="1:25" s="47" customFormat="1" ht="19.5">
      <c r="A111" s="7"/>
      <c r="B111" s="6"/>
      <c r="C111" s="108"/>
      <c r="D111" s="8"/>
      <c r="E111" s="8"/>
      <c r="F111" s="69"/>
      <c r="G111" s="10"/>
      <c r="H111" s="46"/>
      <c r="J111" s="13"/>
      <c r="K111" s="13"/>
      <c r="L111" s="7"/>
      <c r="M111" s="7"/>
      <c r="N111" s="6"/>
      <c r="O111" s="108"/>
      <c r="P111" s="8"/>
      <c r="Q111" s="8"/>
      <c r="R111" s="574"/>
      <c r="S111" s="300"/>
      <c r="T111" s="11"/>
      <c r="V111" s="13"/>
      <c r="W111" s="13"/>
      <c r="X111" s="7"/>
      <c r="Y111" s="7"/>
    </row>
    <row r="112" spans="1:25" s="47" customFormat="1" ht="19.5">
      <c r="A112" s="7"/>
      <c r="B112" s="6"/>
      <c r="C112" s="108"/>
      <c r="D112" s="8"/>
      <c r="E112" s="8"/>
      <c r="F112" s="69"/>
      <c r="G112" s="10"/>
      <c r="H112" s="46"/>
      <c r="J112" s="13"/>
      <c r="K112" s="13"/>
      <c r="L112" s="7"/>
      <c r="M112" s="7"/>
      <c r="N112" s="6"/>
      <c r="O112" s="108"/>
      <c r="P112" s="8"/>
      <c r="Q112" s="8"/>
      <c r="R112" s="574"/>
      <c r="S112" s="300"/>
      <c r="T112" s="11"/>
      <c r="V112" s="13"/>
      <c r="W112" s="13"/>
      <c r="X112" s="7"/>
      <c r="Y112" s="7"/>
    </row>
    <row r="113" spans="1:25" s="47" customFormat="1" ht="19.5">
      <c r="A113" s="7"/>
      <c r="B113" s="6"/>
      <c r="C113" s="108"/>
      <c r="D113" s="8"/>
      <c r="E113" s="8"/>
      <c r="F113" s="69"/>
      <c r="G113" s="10"/>
      <c r="H113" s="46"/>
      <c r="J113" s="13"/>
      <c r="K113" s="13"/>
      <c r="L113" s="7"/>
      <c r="M113" s="7"/>
      <c r="N113" s="6"/>
      <c r="O113" s="108"/>
      <c r="P113" s="8"/>
      <c r="Q113" s="8"/>
      <c r="R113" s="574"/>
      <c r="S113" s="300"/>
      <c r="T113" s="11"/>
      <c r="V113" s="13"/>
      <c r="W113" s="13"/>
      <c r="X113" s="7"/>
      <c r="Y113" s="7"/>
    </row>
  </sheetData>
  <mergeCells count="204">
    <mergeCell ref="A1:K1"/>
    <mergeCell ref="N1:W1"/>
    <mergeCell ref="F102:F104"/>
    <mergeCell ref="R108:R110"/>
    <mergeCell ref="R111:R113"/>
    <mergeCell ref="A25:A46"/>
    <mergeCell ref="A69:E70"/>
    <mergeCell ref="M69:Q70"/>
    <mergeCell ref="A71:E72"/>
    <mergeCell ref="M71:Q72"/>
    <mergeCell ref="A96:F98"/>
    <mergeCell ref="F99:F101"/>
    <mergeCell ref="B47:B66"/>
    <mergeCell ref="C47:C50"/>
    <mergeCell ref="D47:D50"/>
    <mergeCell ref="E47:E50"/>
    <mergeCell ref="F47:F50"/>
    <mergeCell ref="Q47:Q50"/>
    <mergeCell ref="R47:R50"/>
    <mergeCell ref="A47:A66"/>
    <mergeCell ref="K41:K46"/>
    <mergeCell ref="R41:R43"/>
    <mergeCell ref="F30:G30"/>
    <mergeCell ref="R30:S30"/>
    <mergeCell ref="F31:G31"/>
    <mergeCell ref="R31:S31"/>
    <mergeCell ref="S53:S62"/>
    <mergeCell ref="T53:T62"/>
    <mergeCell ref="C63:C66"/>
    <mergeCell ref="D63:D66"/>
    <mergeCell ref="E63:E66"/>
    <mergeCell ref="F63:F66"/>
    <mergeCell ref="O63:O66"/>
    <mergeCell ref="P63:P66"/>
    <mergeCell ref="Q63:Q66"/>
    <mergeCell ref="R63:R66"/>
    <mergeCell ref="O51:O62"/>
    <mergeCell ref="P51:P62"/>
    <mergeCell ref="Q51:Q62"/>
    <mergeCell ref="R51:R62"/>
    <mergeCell ref="G53:G62"/>
    <mergeCell ref="H53:H62"/>
    <mergeCell ref="N47:N66"/>
    <mergeCell ref="C51:C62"/>
    <mergeCell ref="D51:D62"/>
    <mergeCell ref="E51:E62"/>
    <mergeCell ref="F51:F62"/>
    <mergeCell ref="M47:M66"/>
    <mergeCell ref="O47:O50"/>
    <mergeCell ref="P47:P50"/>
    <mergeCell ref="Q38:Q46"/>
    <mergeCell ref="R38:S38"/>
    <mergeCell ref="F39:G39"/>
    <mergeCell ref="R39:S39"/>
    <mergeCell ref="F40:G40"/>
    <mergeCell ref="R40:S40"/>
    <mergeCell ref="F41:F43"/>
    <mergeCell ref="I41:I46"/>
    <mergeCell ref="J41:J46"/>
    <mergeCell ref="P29:P37"/>
    <mergeCell ref="Q29:Q37"/>
    <mergeCell ref="R29:S29"/>
    <mergeCell ref="U32:U37"/>
    <mergeCell ref="V32:V37"/>
    <mergeCell ref="W32:W37"/>
    <mergeCell ref="F35:F37"/>
    <mergeCell ref="R35:R37"/>
    <mergeCell ref="C38:C46"/>
    <mergeCell ref="D38:D46"/>
    <mergeCell ref="E38:E46"/>
    <mergeCell ref="F38:G38"/>
    <mergeCell ref="O38:O46"/>
    <mergeCell ref="F32:F34"/>
    <mergeCell ref="I32:I37"/>
    <mergeCell ref="J32:J37"/>
    <mergeCell ref="K32:K37"/>
    <mergeCell ref="R32:R34"/>
    <mergeCell ref="U41:U46"/>
    <mergeCell ref="V41:V46"/>
    <mergeCell ref="W41:W46"/>
    <mergeCell ref="F44:F46"/>
    <mergeCell ref="R44:R46"/>
    <mergeCell ref="P38:P46"/>
    <mergeCell ref="G24:H24"/>
    <mergeCell ref="S24:T24"/>
    <mergeCell ref="G22:H23"/>
    <mergeCell ref="I22:K22"/>
    <mergeCell ref="M22:M23"/>
    <mergeCell ref="N22:N23"/>
    <mergeCell ref="O22:O23"/>
    <mergeCell ref="P22:P23"/>
    <mergeCell ref="B25:B29"/>
    <mergeCell ref="C25:C28"/>
    <mergeCell ref="D25:D28"/>
    <mergeCell ref="E25:E28"/>
    <mergeCell ref="F25:F28"/>
    <mergeCell ref="C29:C37"/>
    <mergeCell ref="D29:D37"/>
    <mergeCell ref="E29:E37"/>
    <mergeCell ref="F29:G29"/>
    <mergeCell ref="M25:M29"/>
    <mergeCell ref="N25:N29"/>
    <mergeCell ref="O25:O28"/>
    <mergeCell ref="P25:P28"/>
    <mergeCell ref="Q25:Q28"/>
    <mergeCell ref="R25:R28"/>
    <mergeCell ref="O29:O37"/>
    <mergeCell ref="A22:A23"/>
    <mergeCell ref="B22:B23"/>
    <mergeCell ref="C22:C23"/>
    <mergeCell ref="D22:D23"/>
    <mergeCell ref="E22:E23"/>
    <mergeCell ref="F22:F23"/>
    <mergeCell ref="S18:U18"/>
    <mergeCell ref="V18:W18"/>
    <mergeCell ref="A19:K19"/>
    <mergeCell ref="M19:W19"/>
    <mergeCell ref="A20:K20"/>
    <mergeCell ref="M20:W20"/>
    <mergeCell ref="A18:C18"/>
    <mergeCell ref="D18:E18"/>
    <mergeCell ref="F18:H18"/>
    <mergeCell ref="I18:K18"/>
    <mergeCell ref="N18:P18"/>
    <mergeCell ref="Q18:R18"/>
    <mergeCell ref="Q22:Q23"/>
    <mergeCell ref="R22:R23"/>
    <mergeCell ref="S22:T23"/>
    <mergeCell ref="U22:W22"/>
    <mergeCell ref="A16:C16"/>
    <mergeCell ref="D16:E16"/>
    <mergeCell ref="F16:H16"/>
    <mergeCell ref="I16:K16"/>
    <mergeCell ref="N16:P16"/>
    <mergeCell ref="Q16:R16"/>
    <mergeCell ref="S16:U16"/>
    <mergeCell ref="V16:W16"/>
    <mergeCell ref="A17:C17"/>
    <mergeCell ref="D17:E17"/>
    <mergeCell ref="F17:H17"/>
    <mergeCell ref="I17:K17"/>
    <mergeCell ref="N17:P17"/>
    <mergeCell ref="Q17:R17"/>
    <mergeCell ref="S17:U17"/>
    <mergeCell ref="V17:W17"/>
    <mergeCell ref="X11:Y11"/>
    <mergeCell ref="A12:K12"/>
    <mergeCell ref="N12:W12"/>
    <mergeCell ref="A14:C15"/>
    <mergeCell ref="D14:H14"/>
    <mergeCell ref="I14:K15"/>
    <mergeCell ref="N14:P15"/>
    <mergeCell ref="Q14:U14"/>
    <mergeCell ref="V14:W15"/>
    <mergeCell ref="D15:E15"/>
    <mergeCell ref="D11:E11"/>
    <mergeCell ref="F11:H11"/>
    <mergeCell ref="I11:K11"/>
    <mergeCell ref="Q11:R11"/>
    <mergeCell ref="S11:U11"/>
    <mergeCell ref="V11:W11"/>
    <mergeCell ref="F15:H15"/>
    <mergeCell ref="Q15:R15"/>
    <mergeCell ref="S15:U15"/>
    <mergeCell ref="S4:W4"/>
    <mergeCell ref="F5:H5"/>
    <mergeCell ref="I5:K5"/>
    <mergeCell ref="S5:U5"/>
    <mergeCell ref="V5:W5"/>
    <mergeCell ref="D10:E10"/>
    <mergeCell ref="F10:H10"/>
    <mergeCell ref="I10:K10"/>
    <mergeCell ref="Q10:R10"/>
    <mergeCell ref="S10:U10"/>
    <mergeCell ref="V10:W10"/>
    <mergeCell ref="D9:E9"/>
    <mergeCell ref="F9:H9"/>
    <mergeCell ref="I9:K9"/>
    <mergeCell ref="Q9:R9"/>
    <mergeCell ref="S9:U9"/>
    <mergeCell ref="V9:W9"/>
    <mergeCell ref="A2:L2"/>
    <mergeCell ref="N2:W2"/>
    <mergeCell ref="A3:L3"/>
    <mergeCell ref="N3:W3"/>
    <mergeCell ref="A4:A8"/>
    <mergeCell ref="B4:C6"/>
    <mergeCell ref="D4:E5"/>
    <mergeCell ref="F4:K4"/>
    <mergeCell ref="N4:N8"/>
    <mergeCell ref="D8:E8"/>
    <mergeCell ref="F8:H8"/>
    <mergeCell ref="I8:K8"/>
    <mergeCell ref="Q8:R8"/>
    <mergeCell ref="S8:U8"/>
    <mergeCell ref="V8:W8"/>
    <mergeCell ref="D6:E7"/>
    <mergeCell ref="F6:H7"/>
    <mergeCell ref="I6:K7"/>
    <mergeCell ref="Q6:R7"/>
    <mergeCell ref="S6:U7"/>
    <mergeCell ref="V6:W7"/>
    <mergeCell ref="O4:P6"/>
    <mergeCell ref="Q4:R5"/>
  </mergeCells>
  <printOptions horizontalCentered="1"/>
  <pageMargins left="0.27559055118110237" right="0.43307086614173229" top="0.15748031496062992" bottom="0.11811023622047245" header="0" footer="0"/>
  <pageSetup paperSize="9" scale="35" orientation="landscape" r:id="rId1"/>
  <rowBreaks count="1" manualBreakCount="1">
    <brk id="73" max="23" man="1"/>
  </rowBreaks>
  <colBreaks count="1" manualBreakCount="1">
    <brk id="1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шаблон для звіту</vt:lpstr>
      <vt:lpstr>Нова2 </vt:lpstr>
      <vt:lpstr>Додаток (порівняльна) </vt:lpstr>
      <vt:lpstr>'Додаток (порівняльна) '!Заголовки_для_печати</vt:lpstr>
      <vt:lpstr>'шаблон для звіту'!Заголовки_для_печати</vt:lpstr>
      <vt:lpstr>'Додаток (порівняльна) '!Область_печати</vt:lpstr>
      <vt:lpstr>'шаблон для звіту'!Область_печати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User</cp:lastModifiedBy>
  <cp:lastPrinted>2024-12-10T05:59:47Z</cp:lastPrinted>
  <dcterms:created xsi:type="dcterms:W3CDTF">2023-04-13T11:19:37Z</dcterms:created>
  <dcterms:modified xsi:type="dcterms:W3CDTF">2024-12-10T05:59:51Z</dcterms:modified>
</cp:coreProperties>
</file>