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Рішення_2025\"/>
    </mc:Choice>
  </mc:AlternateContent>
  <bookViews>
    <workbookView xWindow="0" yWindow="0" windowWidth="28800" windowHeight="12300"/>
  </bookViews>
  <sheets>
    <sheet name="2025-2027" sheetId="1" r:id="rId1"/>
  </sheets>
  <definedNames>
    <definedName name="_xlnm.Print_Area" localSheetId="0">'2025-2027'!$A$1:$K$173</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8" i="1" l="1"/>
  <c r="K58" i="1"/>
  <c r="J59" i="1"/>
  <c r="K59" i="1"/>
  <c r="K63" i="1"/>
  <c r="J63" i="1"/>
  <c r="K61" i="1"/>
  <c r="J61" i="1"/>
  <c r="I61" i="1"/>
  <c r="J150" i="1" l="1"/>
  <c r="K150" i="1"/>
  <c r="I150" i="1"/>
  <c r="K140" i="1" l="1"/>
  <c r="K152" i="1" l="1"/>
  <c r="J152" i="1"/>
  <c r="J140" i="1"/>
  <c r="K118" i="1" l="1"/>
  <c r="J118" i="1"/>
  <c r="K106" i="1"/>
  <c r="J106" i="1"/>
  <c r="K96" i="1"/>
  <c r="K85" i="1"/>
  <c r="J85" i="1"/>
  <c r="J79" i="1"/>
  <c r="K79" i="1"/>
  <c r="J80" i="1"/>
  <c r="K80" i="1"/>
  <c r="I80" i="1"/>
  <c r="I79" i="1"/>
  <c r="K74" i="1"/>
  <c r="J74" i="1"/>
  <c r="K39" i="1"/>
  <c r="J39" i="1"/>
  <c r="K19" i="1"/>
  <c r="J19" i="1"/>
  <c r="I17" i="1" l="1"/>
  <c r="J138" i="1" l="1"/>
  <c r="J135" i="1"/>
  <c r="J136" i="1"/>
  <c r="I136" i="1"/>
  <c r="I135" i="1"/>
  <c r="K138" i="1"/>
  <c r="K83" i="1"/>
  <c r="J83" i="1"/>
  <c r="K69" i="1"/>
  <c r="J70" i="1"/>
  <c r="K70" i="1"/>
  <c r="I70" i="1"/>
  <c r="I69" i="1"/>
  <c r="J72" i="1"/>
  <c r="K72" i="1"/>
  <c r="I72" i="1"/>
  <c r="I59" i="1"/>
  <c r="I58" i="1"/>
  <c r="K33" i="1"/>
  <c r="K34" i="1"/>
  <c r="J35" i="1"/>
  <c r="K35" i="1"/>
  <c r="I35" i="1"/>
  <c r="I34" i="1"/>
  <c r="I33" i="1"/>
  <c r="J37" i="1"/>
  <c r="K37" i="1"/>
  <c r="I37" i="1"/>
  <c r="K114" i="1"/>
  <c r="J114" i="1"/>
  <c r="I114" i="1"/>
  <c r="K113" i="1"/>
  <c r="J113" i="1"/>
  <c r="I113" i="1"/>
  <c r="K15" i="1"/>
  <c r="J15" i="1"/>
  <c r="I15" i="1"/>
  <c r="K14" i="1"/>
  <c r="J14" i="1"/>
  <c r="I14" i="1"/>
  <c r="K13" i="1"/>
  <c r="J13" i="1"/>
  <c r="I13" i="1"/>
</calcChain>
</file>

<file path=xl/sharedStrings.xml><?xml version="1.0" encoding="utf-8"?>
<sst xmlns="http://schemas.openxmlformats.org/spreadsheetml/2006/main" count="304" uniqueCount="183">
  <si>
    <t>Таблиця 1</t>
  </si>
  <si>
    <t>Оперативна ціль Стратегії розвитку міста Києва до 2025 року</t>
  </si>
  <si>
    <t>Завдання програми</t>
  </si>
  <si>
    <t>Заходи програми</t>
  </si>
  <si>
    <t>Строки виконання заходу</t>
  </si>
  <si>
    <t>Виконавці заходу</t>
  </si>
  <si>
    <t xml:space="preserve">Джерела фінансування </t>
  </si>
  <si>
    <t xml:space="preserve">Обсяги фінансування, тис.грн. </t>
  </si>
  <si>
    <t>Очікуваний результат (результативні показники)</t>
  </si>
  <si>
    <t>Назва показника</t>
  </si>
  <si>
    <t>2025 рік</t>
  </si>
  <si>
    <t>2026 рік</t>
  </si>
  <si>
    <t>2027 рік</t>
  </si>
  <si>
    <t>Підвищення соціальної захищенності мешканців</t>
  </si>
  <si>
    <t>Підвищення забезпеченності соціальною інфраструктурою</t>
  </si>
  <si>
    <t>1.    Забезпечення доступності та якості надання необхідних соціальних послуг для осіб, які постраждали від домашнього насильства та/або насильства за ознакою статі,                                                                                                                                                                                                                                                                             забезпечення належних умов діяльності спеціалізованих та інших служб підтримки осіб,  постраждалих від домашнього насильства, насильства за ознакою статі</t>
  </si>
  <si>
    <t>2025-2027</t>
  </si>
  <si>
    <t>Департамент соціальної та ветеранської політики виконавчого органу Київської міської ради (Київської міської державної адміністрації),                                                           Київський міський Центр гендерної рівності, запобігання та протидії насильству,                                      районні в місті Києві державні адміністрації</t>
  </si>
  <si>
    <t>Бюджет міста Києва</t>
  </si>
  <si>
    <t>1. Показник затрат:</t>
  </si>
  <si>
    <t>2025 рік: 58 780,7</t>
  </si>
  <si>
    <t>2. Показник продукту:</t>
  </si>
  <si>
    <t>2026 рік: 61 555,0</t>
  </si>
  <si>
    <t>3. Показник ефективності:</t>
  </si>
  <si>
    <t>2027 рік: 65 248,3</t>
  </si>
  <si>
    <t>4. Показник якості:</t>
  </si>
  <si>
    <t>Департамент соціальної  та ветеранської політики виконавчого органу Київської міської ради (Київської міської державної адміністрації),                                                             Київський міський Центр гендерної рівності, запобігання та протидії насильству,                         районні в місті Києві державні адміністрації</t>
  </si>
  <si>
    <t>Всього: 3 700,0</t>
  </si>
  <si>
    <t>1.Показник затрат:</t>
  </si>
  <si>
    <t>-</t>
  </si>
  <si>
    <t>2025 рік: 3 700,0</t>
  </si>
  <si>
    <t>2.Показник продукту:</t>
  </si>
  <si>
    <t>2026 рік: 0,0</t>
  </si>
  <si>
    <t>3.Показник ефективності:</t>
  </si>
  <si>
    <t>2027 рік: 0,0</t>
  </si>
  <si>
    <t>4.Показник якості:</t>
  </si>
  <si>
    <t>1.3  Забезпечення невідкладного реагування на звернення, які надійшли до кол-центру, щодо випадків домашнього насильства та/або насильства за ознакою статі; проведення моніторингу звернень, які надходять до кол-центру</t>
  </si>
  <si>
    <t>Департамент соціальної  та ветеранської політики виконавчого органу Київської міської ради (Київської міської державної адміністрації),                                                          Київський міський Центр гендерної рівності, запобігання та протидії насильству</t>
  </si>
  <si>
    <t>Всього: 5 821,8</t>
  </si>
  <si>
    <t>2025 рік: 1 818,1</t>
  </si>
  <si>
    <t>2. Показник продукту:</t>
  </si>
  <si>
    <t>2026 рік: 1 943,5</t>
  </si>
  <si>
    <t>2027 рік: 2 060,2</t>
  </si>
  <si>
    <t>4. Показник якості:</t>
  </si>
  <si>
    <t>Підвищення ефективності функціонування системи соціальної допомоги</t>
  </si>
  <si>
    <t xml:space="preserve">2. Удосконалення функціонування системи та підвищення рівня професійної компетенції спеціалістів щодо запобігання та протидії домашньому насильству та/або насильству за ознакою статі </t>
  </si>
  <si>
    <t xml:space="preserve">Департамент соціальної та ветеранської політики виконавчого органу Київської міської ради (Київської міської державної адміністрації);                                                          Київський міський Центр гендерної рівності, запобігання та протидії насильству,                       районні в місті Києві  державні адміністрації, громадські та міжнародні організації (за згодою) </t>
  </si>
  <si>
    <t>Всього: 1 200,0</t>
  </si>
  <si>
    <t>1.    Показник затрат:</t>
  </si>
  <si>
    <t>2025 рік: 500,0</t>
  </si>
  <si>
    <t>2.    Показник продукту:</t>
  </si>
  <si>
    <t>3.     Показник ефективності:</t>
  </si>
  <si>
    <t>2027 рік: 700,0</t>
  </si>
  <si>
    <t>4.     Показник якості:</t>
  </si>
  <si>
    <t>Всього: 960,6</t>
  </si>
  <si>
    <t>1.      Показник затрат:</t>
  </si>
  <si>
    <t>2025 рік: 300,0</t>
  </si>
  <si>
    <t>2.      Показник продукту:</t>
  </si>
  <si>
    <t>Кількість проведених навчань, од.</t>
  </si>
  <si>
    <t>2026 рік: 320,7</t>
  </si>
  <si>
    <t>3. Показник ефективності:</t>
  </si>
  <si>
    <t>2027 рік: 339,9</t>
  </si>
  <si>
    <t>Середні витрати на одного учасника, грн.</t>
  </si>
  <si>
    <t>Департамент соціальної та ветеранської політики виконавчого органу Київської міської ради (Київської міської державної адміністрації),                                                           Київський міський Центр гендерної рівності, запобігання та протидії насильству</t>
  </si>
  <si>
    <t>Всього: 1 024,7</t>
  </si>
  <si>
    <t>2025 рік: 320,0</t>
  </si>
  <si>
    <t>2026 рік: 342,1</t>
  </si>
  <si>
    <t>2027 рік: 362,6</t>
  </si>
  <si>
    <t>Департамент соціальної та ветеранської політики виконавчого органу Київської міської ради (Київської міської державної адміністрації),                                                               Київський міський Центр гендерної рівності, запобігання та протидії насильству,                  Київський регіональний центр підвищення кваліфікації</t>
  </si>
  <si>
    <t>Всього:  1354,5</t>
  </si>
  <si>
    <t>2025 рік: 423,0</t>
  </si>
  <si>
    <t>2026 рік: 452,2</t>
  </si>
  <si>
    <t>Середні витрати на проведення одного навчання/тренінгу, тис грн.</t>
  </si>
  <si>
    <t>2027 рік: 479,3</t>
  </si>
  <si>
    <t>Департамент соціальної та ветеранської політики виконавчого органу Київської міської ради (Київської міської державної адміністрації),                                                              Київський міський Центр гендерної рівності, запобігання та протидії насильству</t>
  </si>
  <si>
    <t>Всього: 4 200,0</t>
  </si>
  <si>
    <t>2025 рік: 0,0</t>
  </si>
  <si>
    <t>Кількість охоплених осіб,
 з них:</t>
  </si>
  <si>
    <t>2026 рік: 2 000,0</t>
  </si>
  <si>
    <t>2027 рік: 2 200,0</t>
  </si>
  <si>
    <t>Департамент соціальної  та ветеранської політики виконавчого органу Київської міської ради (Київської міської державної адміністрації),                                                               Київський міський Центр гендерної рівності, запобігання та протидії насильству</t>
  </si>
  <si>
    <t>Всього:  960,6</t>
  </si>
  <si>
    <t>3.  Проведення широкого кола інформаційно-просвітницьких заходів щодо обізнаності населення з питань  запобігання та продидії домашньому насильству та/або насильству за ознакою статі</t>
  </si>
  <si>
    <t xml:space="preserve">Бюджет міста Києва </t>
  </si>
  <si>
    <t>Всього: 1 857,2</t>
  </si>
  <si>
    <t>2025 рік: 580,0</t>
  </si>
  <si>
    <t>Кількість охоплених осіб,  з них:</t>
  </si>
  <si>
    <t>2026 рік: 620,0</t>
  </si>
  <si>
    <t>2027 рік: 657,2</t>
  </si>
  <si>
    <t xml:space="preserve">Департамент соціальної та ветеранської політики виконавчого органу Київської міської ради (Київської міської державної адміністрації),                                                           Київський міський Центр гендерної рівності, запобігання та протидії насильству
</t>
  </si>
  <si>
    <t>Всього:  974,7</t>
  </si>
  <si>
    <t>Кількість створених програмних продуктів, од.</t>
  </si>
  <si>
    <t>2025 рік: 304,4</t>
  </si>
  <si>
    <t>2026 рік: 325,4</t>
  </si>
  <si>
    <t>2027 рік: 344,9</t>
  </si>
  <si>
    <t>Всього:  1 280,9</t>
  </si>
  <si>
    <t>2025 рік: 400,0</t>
  </si>
  <si>
    <t>2026 рік: 427,6</t>
  </si>
  <si>
    <t>2027 рік: 453,3</t>
  </si>
  <si>
    <t>Всього: 393,6</t>
  </si>
  <si>
    <t>2025 рік: 122,9</t>
  </si>
  <si>
    <t>2026 рік: 131,4</t>
  </si>
  <si>
    <t>2027 рік: 139,3</t>
  </si>
  <si>
    <t>РАЗОМ ПО МЦП на 2025-2027 роки</t>
  </si>
  <si>
    <t>Всього</t>
  </si>
  <si>
    <t>Бюджет  міста Києва</t>
  </si>
  <si>
    <t xml:space="preserve">Всього:  </t>
  </si>
  <si>
    <t>2025 рік:  0,0</t>
  </si>
  <si>
    <t>* базовий рік - 2025 рік</t>
  </si>
  <si>
    <t>Формування в суспільстві нетерпимого ставлення до насильницьких моделей поведінки</t>
  </si>
  <si>
    <t>Середня вартість консультації на 1 особу, грн.</t>
  </si>
  <si>
    <t xml:space="preserve">Кількість учасників навчань, осіб, з них:, </t>
  </si>
  <si>
    <t>Обсяг витрат, тис.грн.</t>
  </si>
  <si>
    <t>Кількість отримувачів соціальних послуг,осіб
з них:</t>
  </si>
  <si>
    <t>Середня вартість соціальної послуги на 1 отримувача, грн.</t>
  </si>
  <si>
    <t>Динаміка кількості отримувачів соціальних послуг до базового року*,  %</t>
  </si>
  <si>
    <t>Кількість об'єктів капітального ремонту, од.</t>
  </si>
  <si>
    <t>Середні витрати на капітальний ремонт одного об’єкту, тис. грн.</t>
  </si>
  <si>
    <r>
      <t xml:space="preserve">
</t>
    </r>
    <r>
      <rPr>
        <sz val="14"/>
        <rFont val="Times New Roman"/>
        <family val="1"/>
        <charset val="204"/>
      </rPr>
      <t>Рівень виконання заходу, %</t>
    </r>
  </si>
  <si>
    <t>Кількість наданих консультацій, од</t>
  </si>
  <si>
    <t xml:space="preserve">Кількість осіб, охоплені консультуванням, осіб
з них: </t>
  </si>
  <si>
    <t>Динаміка кількості осіб, охоплені консультуванням до базового року *, %</t>
  </si>
  <si>
    <t>Кількість проведених досліджень, од.</t>
  </si>
  <si>
    <t>Середня вартість одного дослідження, тис.грн.</t>
  </si>
  <si>
    <t xml:space="preserve">Динаміка кількості спеціалістів охоплених навчанням  до базового року*,  % </t>
  </si>
  <si>
    <t xml:space="preserve">Кількість учасників навчання, осіб, з них: </t>
  </si>
  <si>
    <t>2.4  Підготовка сертифікованих спеціалістів з питань  протидії і запобіганню домашньому насильству та/або насильству за ознакою статі з метою підвищення кваліфікації та підтвердження категорії. Проведення тренінгів для тренерів</t>
  </si>
  <si>
    <t>Кількість проведених навчань , од.</t>
  </si>
  <si>
    <t>Середні витрати на одного учасника навчання, грн.</t>
  </si>
  <si>
    <t>Динаміка кількості спеціалістів, охоплених навчанням до базового року*,%</t>
  </si>
  <si>
    <t xml:space="preserve">Кількість підготовлених спеціалістів, осіб
з них:
</t>
  </si>
  <si>
    <t>Кількість проведених навчань/тренінгів, од.</t>
  </si>
  <si>
    <t>Динаміка кількості підготовлених спеціалістів до базового року*,  %</t>
  </si>
  <si>
    <t>Кількість проведених форумів, од.</t>
  </si>
  <si>
    <t>Середні витрати на проведення одного форуму,тис.грн.</t>
  </si>
  <si>
    <t>Динаміка кількості охоплених учасників в порівнянні з попереднім роком, %</t>
  </si>
  <si>
    <t>Кількість розроблених методичних матеріалів, од.</t>
  </si>
  <si>
    <t>Кількість друкованих примірників, од.</t>
  </si>
  <si>
    <t>Середня вартість розроблення одного методичного матеріалу, тис. грн.</t>
  </si>
  <si>
    <t>Середня вартість друку одного примірнику, грн.</t>
  </si>
  <si>
    <t xml:space="preserve">2.6 Розробка та виготовлення методичних рекомендацій щодо організації ведення діяльності та підвищення кваліфікації фахівців, до компетенції яких належить питання запобігання та протидії домашньому насильству та/або насильству за ознакою статі </t>
  </si>
  <si>
    <t xml:space="preserve"> Обсяг витрат, тис.грн.</t>
  </si>
  <si>
    <t>Кількість проведених заходів, од.</t>
  </si>
  <si>
    <t>Середня вартість проведення одного заходу, тис.грн.</t>
  </si>
  <si>
    <t>Кількість створених, розміщених публікацій, од.</t>
  </si>
  <si>
    <t>Середні витрати на супровід 1 сайту та розміщення публікацій, грн.</t>
  </si>
  <si>
    <t xml:space="preserve">Динаміка кількості розміщених публікацій до базового року*, % </t>
  </si>
  <si>
    <t xml:space="preserve">Середні витрати на один захід, тис.грн.
</t>
  </si>
  <si>
    <t>Середні витрати на одного учасника заходу, грн</t>
  </si>
  <si>
    <t xml:space="preserve">Динаміка кількості охоплених учасників конкурсу  до базового року*, % </t>
  </si>
  <si>
    <t xml:space="preserve">Динаміка кількості виготовлених друкованих матеріалів до базового року*, % </t>
  </si>
  <si>
    <t xml:space="preserve">Динаміка кількості охоплених учасників до базового року*, % </t>
  </si>
  <si>
    <t>Динаміка кількості охоплених учасників заходів  до базового року*, %</t>
  </si>
  <si>
    <t>Всього: 185 584,0</t>
  </si>
  <si>
    <t xml:space="preserve"> жінок</t>
  </si>
  <si>
    <t>чоловіків</t>
  </si>
  <si>
    <t xml:space="preserve">дітей </t>
  </si>
  <si>
    <t>1.1  Надання соціальних послуг особам, які постраждали від домашнього насильства та/або насильства за ознакою статі шляхом забезпечення діяльності спеціалізованих служб та інших служб підтримки постраждалих осіб (мобільних бригад соціально-психологічної допомоги,  денних центрів соціально-психологічної допомоги, цілодобової  служби «телефону довіри», кризових кімнат; притулків для постраждалих, спеціалізованих служб первинного соціально-психологічного консультування осіб та ін.) з дотриманням вимог фізичної безбар'єрності</t>
  </si>
  <si>
    <t>жінок</t>
  </si>
  <si>
    <t>дітей</t>
  </si>
  <si>
    <t>1.2  Розширення переліку соціальних послуг шляхом створення спеціалізованих служб підтримки постраждалих осіб (служб первинного соціально-психологічного консультування, мобільних бригад соціально-психологічної допомоги тощо), а також покращення (оновлення) безбар'єрного простору та доступності цих служб</t>
  </si>
  <si>
    <t>дівчата</t>
  </si>
  <si>
    <t>юнаки</t>
  </si>
  <si>
    <t>2.2  Проведення навчань із міжвідомчого реагування на випадки домашнього насильства, насильства за ознакою статі та жорстокого поводження з дітьми, спрямованими на розв’язання зазначеної проблеми з застосуванням технологій інформаційної безбар'єрності</t>
  </si>
  <si>
    <t>2.3  Навчання та підвищення рівня професійної компетентності суб’єктів, що здійснюють заходи у сфері запобігання та протидії домашньому насильству та насильству за ознакою статі (соціальних працівників, психологів, консультативної групи (супервізія))</t>
  </si>
  <si>
    <t>2.5  Організація і проведення Форуму протидії домашньому насильству та насильству за ознакою статі з дотриманням вимог інформаційної безбар'єрності та доступності</t>
  </si>
  <si>
    <t>3.1 Проведення круглих столів, конференцій, семінарів, конгресів, спрямованих на підвищення рівня обізнаності населення у сфері запобігання та протидії домашньому насильству, руйнацію негативних стереотипів та формування нетерпимого ставлення до насильницької моделі сімейних відносин, виховання нульової толерантності до насильства серед молоді, в т.ч. з субтитруванням, перекладом жестовою мовою (за потреби)</t>
  </si>
  <si>
    <t>Середня вартість розроблення 1 продукту (сайт/чат-бот), тис.грн</t>
  </si>
  <si>
    <t xml:space="preserve">2.1   Проведення соціологічних,  психолого-педагогічних  та інших досліджень у сфері домашнього насильства, його причин та наслідків </t>
  </si>
  <si>
    <t xml:space="preserve">3.2  Створення та супровід веб-сайту/чат-боту щодо запобігання та протидії домашньому насильству та/або насильству за ознакою статі, реклама в соціальних мережах з дотриманням вимог цифрової безбар'єрності/Розробка алгоритму вчасного реагування на випадки домашнього насильства, в т.ч. насильства за ознакою статі 
</t>
  </si>
  <si>
    <t>Рівень готовності сайту/чат-боту,%</t>
  </si>
  <si>
    <t>3.3 Проведення заходів у рамках Всеукраїнської акції «16 днів  проти насильства» (флешмоби, семінари, зустрічі, фотовиставки) з використанням технологій інформаційної безбар'єрності та доступності для осіб з інвалідністю</t>
  </si>
  <si>
    <t>Всього: 209 312,6</t>
  </si>
  <si>
    <t>2025 рік: 67 549,1</t>
  </si>
  <si>
    <t>2026 рік: 68 438,6</t>
  </si>
  <si>
    <t>2027 рік: 73 324,9</t>
  </si>
  <si>
    <t>ПЕРЕЛІК ЗАВДАНЬ І ЗАХОДІВ МІСЬКОЇ ЦІЛЬОВОЇ ПРОГРАМИ «ЗАПОБІГАННЯ ТА ПРОТИДІЯ ДОМАШНЬОМУ НАСИЛЬСТВУ ТА/АБО НАСИЛЬСТВУ ЗА ОЗНАКОЮ СТАТІ НА 2025 – 2027 РОКИ»</t>
  </si>
  <si>
    <t xml:space="preserve">Департамент соціальної та ветеранської політики виконавчого органу Київської міської ради (Київської міської державної адміністрації);                                                        Київський міський Центр гендерної рівності, запобігання та протидії насильству, Департамент охорони здоров'я виконавчого органу Київської міської ради (Київської міської державної адміністрації),                                            Департамент освіти і науки виконавчого органу Київської міської ради (Київської міської державної адміністрації),                           Київський міський центр соціальних служб, районні в місті Києві державні адміністрації, Головне управління Національної поліції у м. Києві (за згодою)
 </t>
  </si>
  <si>
    <t xml:space="preserve">Департамент соціальної  та ветеранської політики виконавчого органу Київської міської ради (Київської міської державної адміністрації),                                                         Київський міський Центр гендерної рівності, запобігання та протидії насильству,                            Департамент охорони здоров'я виконавчого органу Київської міської ради (Київської міської державної адміністрації),                                              Департамент освіти і науки виконавчого органу Київської міської ради (Київської міської державної адміністрації),                                               Київський міський центр соціальних служб, районні в місті Києві державні адміністрації, громадські та міжнародні організації (за згодою) </t>
  </si>
  <si>
    <t xml:space="preserve"> Департамент соціальної та ветеранської політики виконавчого органу Київської міської ради (Київської міської державної адміністрації),                                                               Служба у справах дітей та сім'ї виконавчого органу Київської міської ради (Київської міської державної адміністрації),                                 Департамент суспільних комунікацій виконавчого органу Київської міської ради (Київської міської державної адміністрації),                                                      Київський міський  Центр гендерної рівності, запобігання та протидії насильству,                                                   Київський міський центр соціальних служб, районні в місті Києві державні адміністрації</t>
  </si>
  <si>
    <t xml:space="preserve">Департамент соціальної та ветеранської політики виконавчого органу Київської міської ради (Київської міської державної адміністрації),                                                          Київський міський Центр гендерної рівності, запобігання та протидії насильству,                             Департамент освіти і науки виконавчого органу Київської міської ради (Київської міської державної адміністрації) </t>
  </si>
  <si>
    <t xml:space="preserve">  
             Київський міський голова                                                                                                                                                                 Віталій КЛИЧКО
</t>
  </si>
  <si>
    <t xml:space="preserve">3.4 Проведення конкурсу коміксів/мультиків/короткометражок «Happy house» про негативний вплив насильства в сім’ї на дітей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</si>
</sst>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numFmt numFmtId="165" formatCode="0.0"/>
  </numFmts>
  <fonts count="9" x14ac:knownFonts="1">
    <font>
      <sz val="11"/>
      <color theme="1"/>
      <name val="Calibri"/>
      <family val="2"/>
      <charset val="204"/>
      <scheme val="minor"/>
    </font>
    <font>
      <sz val="11"/>
      <color theme="1"/>
      <name val="Arial"/>
      <family val="2"/>
      <charset val="204"/>
    </font>
    <font>
      <sz val="14"/>
      <name val="Times New Roman"/>
      <family val="1"/>
      <charset val="204"/>
    </font>
    <font>
      <b/>
      <sz val="14"/>
      <name val="Times New Roman"/>
      <family val="1"/>
      <charset val="204"/>
    </font>
    <font>
      <sz val="10"/>
      <color rgb="FF000000"/>
      <name val="Calibri"/>
      <family val="2"/>
      <charset val="204"/>
      <scheme val="minor"/>
    </font>
    <font>
      <strike/>
      <sz val="14"/>
      <name val="Times New Roman"/>
      <family val="1"/>
      <charset val="204"/>
    </font>
    <font>
      <sz val="11"/>
      <name val="Arial"/>
      <family val="2"/>
      <charset val="204"/>
    </font>
    <font>
      <b/>
      <sz val="11"/>
      <name val="Times New Roman"/>
      <family val="1"/>
      <charset val="204"/>
    </font>
    <font>
      <sz val="2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bgColor rgb="FFB4C6E7"/>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0" fontId="4" fillId="0" borderId="0"/>
    <xf numFmtId="0" fontId="1" fillId="0" borderId="0"/>
  </cellStyleXfs>
  <cellXfs count="84">
    <xf numFmtId="0" fontId="0" fillId="0" borderId="0" xfId="0"/>
    <xf numFmtId="0" fontId="2" fillId="2" borderId="0" xfId="1" applyFont="1" applyFill="1" applyAlignment="1">
      <alignment horizontal="left" vertical="center"/>
    </xf>
    <xf numFmtId="164" fontId="3" fillId="3" borderId="1" xfId="1" applyNumberFormat="1" applyFont="1" applyFill="1" applyBorder="1" applyAlignment="1">
      <alignment vertical="center" wrapText="1"/>
    </xf>
    <xf numFmtId="164" fontId="2" fillId="3" borderId="1" xfId="1" applyNumberFormat="1" applyFont="1" applyFill="1" applyBorder="1" applyAlignment="1">
      <alignment vertical="center" wrapText="1"/>
    </xf>
    <xf numFmtId="165" fontId="2" fillId="2" borderId="1" xfId="1" applyNumberFormat="1" applyFont="1" applyFill="1" applyBorder="1" applyAlignment="1">
      <alignment horizontal="center" vertical="top" wrapText="1"/>
    </xf>
    <xf numFmtId="0" fontId="5" fillId="2" borderId="1" xfId="1" applyFont="1" applyFill="1" applyBorder="1" applyAlignment="1">
      <alignment horizontal="left" vertical="center" wrapText="1"/>
    </xf>
    <xf numFmtId="1" fontId="2" fillId="2" borderId="1" xfId="1" applyNumberFormat="1" applyFont="1" applyFill="1" applyBorder="1" applyAlignment="1">
      <alignment horizontal="center" vertical="center" wrapText="1"/>
    </xf>
    <xf numFmtId="165" fontId="2" fillId="2" borderId="1" xfId="1" applyNumberFormat="1" applyFont="1" applyFill="1" applyBorder="1" applyAlignment="1">
      <alignment horizontal="center" vertical="center"/>
    </xf>
    <xf numFmtId="0" fontId="2" fillId="2" borderId="1" xfId="1" applyNumberFormat="1" applyFont="1" applyFill="1" applyBorder="1" applyAlignment="1">
      <alignment horizontal="center" vertical="center" wrapText="1"/>
    </xf>
    <xf numFmtId="165" fontId="2" fillId="2" borderId="1" xfId="1" applyNumberFormat="1" applyFont="1" applyFill="1" applyBorder="1" applyAlignment="1">
      <alignment horizontal="center" vertical="top"/>
    </xf>
    <xf numFmtId="0" fontId="5" fillId="2" borderId="1" xfId="1" applyFont="1" applyFill="1" applyBorder="1" applyAlignment="1">
      <alignment horizontal="left" vertical="top" wrapText="1"/>
    </xf>
    <xf numFmtId="0" fontId="2" fillId="2" borderId="1" xfId="1" applyFont="1" applyFill="1" applyBorder="1" applyAlignment="1">
      <alignment horizontal="center" vertical="center"/>
    </xf>
    <xf numFmtId="0" fontId="3" fillId="2" borderId="1" xfId="1" applyFont="1" applyFill="1" applyBorder="1" applyAlignment="1">
      <alignment horizontal="center" vertical="center" wrapText="1"/>
    </xf>
    <xf numFmtId="0" fontId="2" fillId="2" borderId="1" xfId="1" applyFont="1" applyFill="1" applyBorder="1" applyAlignment="1">
      <alignment horizontal="left" vertical="top" wrapText="1"/>
    </xf>
    <xf numFmtId="0" fontId="2" fillId="2" borderId="1" xfId="1" applyFont="1" applyFill="1" applyBorder="1" applyAlignment="1">
      <alignment horizontal="center" vertical="top"/>
    </xf>
    <xf numFmtId="0" fontId="2" fillId="2" borderId="1" xfId="1" applyFont="1" applyFill="1" applyBorder="1" applyAlignment="1">
      <alignment horizontal="center" vertical="top" wrapText="1"/>
    </xf>
    <xf numFmtId="0" fontId="2" fillId="2" borderId="1" xfId="1" applyFont="1" applyFill="1" applyBorder="1" applyAlignment="1">
      <alignment horizontal="left" vertical="center" wrapText="1"/>
    </xf>
    <xf numFmtId="165" fontId="2" fillId="2" borderId="1" xfId="1" applyNumberFormat="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0" xfId="1" applyFont="1" applyFill="1" applyAlignment="1">
      <alignment horizontal="center" vertical="center"/>
    </xf>
    <xf numFmtId="0" fontId="2" fillId="2" borderId="0" xfId="1" applyFont="1" applyFill="1" applyAlignment="1">
      <alignment horizontal="left" vertical="top"/>
    </xf>
    <xf numFmtId="164" fontId="2" fillId="3" borderId="1" xfId="1" applyNumberFormat="1" applyFont="1" applyFill="1" applyBorder="1" applyAlignment="1">
      <alignment horizontal="center" vertical="center" wrapText="1"/>
    </xf>
    <xf numFmtId="165" fontId="2" fillId="2" borderId="3" xfId="1" applyNumberFormat="1" applyFont="1" applyFill="1" applyBorder="1" applyAlignment="1">
      <alignment horizontal="center" vertical="top" wrapText="1"/>
    </xf>
    <xf numFmtId="0" fontId="3" fillId="2" borderId="0" xfId="1" applyFont="1" applyFill="1" applyAlignment="1">
      <alignment horizontal="left" vertical="center"/>
    </xf>
    <xf numFmtId="0" fontId="3" fillId="2" borderId="2" xfId="1" applyFont="1" applyFill="1" applyBorder="1" applyAlignment="1">
      <alignment horizontal="center" vertical="center" wrapText="1"/>
    </xf>
    <xf numFmtId="0" fontId="2" fillId="2" borderId="1" xfId="1" applyFont="1" applyFill="1" applyBorder="1" applyAlignment="1">
      <alignment horizontal="left" vertical="top" wrapText="1"/>
    </xf>
    <xf numFmtId="0" fontId="2" fillId="2" borderId="1" xfId="1" applyFont="1" applyFill="1" applyBorder="1" applyAlignment="1">
      <alignment horizontal="left" vertical="top"/>
    </xf>
    <xf numFmtId="0" fontId="2" fillId="2" borderId="1" xfId="1" applyFont="1" applyFill="1" applyBorder="1" applyAlignment="1">
      <alignment horizontal="center" vertical="top" wrapText="1"/>
    </xf>
    <xf numFmtId="0" fontId="2" fillId="2" borderId="1" xfId="1" applyFont="1" applyFill="1" applyBorder="1" applyAlignment="1">
      <alignment horizontal="center" vertical="top"/>
    </xf>
    <xf numFmtId="0" fontId="3" fillId="2" borderId="1" xfId="1" applyFont="1" applyFill="1" applyBorder="1" applyAlignment="1">
      <alignment horizontal="left" vertical="center" wrapText="1"/>
    </xf>
    <xf numFmtId="0" fontId="2" fillId="2" borderId="1" xfId="1" applyFont="1" applyFill="1" applyBorder="1" applyAlignment="1">
      <alignment horizontal="left" vertical="center"/>
    </xf>
    <xf numFmtId="164" fontId="2" fillId="3" borderId="1" xfId="1" applyNumberFormat="1" applyFont="1" applyFill="1" applyBorder="1" applyAlignment="1">
      <alignment horizontal="center" vertical="center" wrapText="1"/>
    </xf>
    <xf numFmtId="165" fontId="2" fillId="2" borderId="3" xfId="1" applyNumberFormat="1" applyFont="1" applyFill="1" applyBorder="1" applyAlignment="1">
      <alignment horizontal="center" vertical="top" wrapText="1"/>
    </xf>
    <xf numFmtId="165" fontId="2" fillId="2" borderId="4" xfId="1" applyNumberFormat="1" applyFont="1" applyFill="1" applyBorder="1" applyAlignment="1">
      <alignment horizontal="center" vertical="top" wrapText="1"/>
    </xf>
    <xf numFmtId="164" fontId="2" fillId="3" borderId="3" xfId="1" applyNumberFormat="1" applyFont="1" applyFill="1" applyBorder="1" applyAlignment="1">
      <alignment horizontal="center" vertical="center" wrapText="1"/>
    </xf>
    <xf numFmtId="164" fontId="2" fillId="3" borderId="2" xfId="1" applyNumberFormat="1" applyFont="1" applyFill="1" applyBorder="1" applyAlignment="1">
      <alignment horizontal="center" vertical="center" wrapText="1"/>
    </xf>
    <xf numFmtId="164" fontId="2" fillId="3" borderId="4" xfId="1" applyNumberFormat="1" applyFont="1" applyFill="1" applyBorder="1" applyAlignment="1">
      <alignment horizontal="center" vertical="center" wrapText="1"/>
    </xf>
    <xf numFmtId="0" fontId="3" fillId="2" borderId="1" xfId="1" applyFont="1" applyFill="1" applyBorder="1" applyAlignment="1">
      <alignment horizontal="left" vertical="top" wrapText="1"/>
    </xf>
    <xf numFmtId="0" fontId="2" fillId="2" borderId="3" xfId="1" applyFont="1" applyFill="1" applyBorder="1" applyAlignment="1">
      <alignment horizontal="center" vertical="top" wrapText="1"/>
    </xf>
    <xf numFmtId="0" fontId="2" fillId="2" borderId="2" xfId="1" applyFont="1" applyFill="1" applyBorder="1" applyAlignment="1">
      <alignment horizontal="center" vertical="top" wrapText="1"/>
    </xf>
    <xf numFmtId="0" fontId="2" fillId="2" borderId="4" xfId="1" applyFont="1" applyFill="1" applyBorder="1" applyAlignment="1">
      <alignment horizontal="center" vertical="top" wrapText="1"/>
    </xf>
    <xf numFmtId="164" fontId="2" fillId="3" borderId="1" xfId="1" applyNumberFormat="1" applyFont="1" applyFill="1" applyBorder="1" applyAlignment="1">
      <alignment horizontal="center" vertical="top" wrapText="1"/>
    </xf>
    <xf numFmtId="0" fontId="6" fillId="2" borderId="1" xfId="1" applyFont="1" applyFill="1" applyBorder="1" applyAlignment="1">
      <alignment vertical="center" wrapText="1"/>
    </xf>
    <xf numFmtId="0" fontId="3" fillId="2" borderId="1" xfId="1" applyFont="1" applyFill="1" applyBorder="1" applyAlignment="1">
      <alignment horizontal="center" vertical="center" wrapText="1"/>
    </xf>
    <xf numFmtId="0" fontId="2" fillId="2" borderId="1" xfId="1" applyFont="1" applyFill="1" applyBorder="1" applyAlignment="1">
      <alignment horizontal="center" vertical="center"/>
    </xf>
    <xf numFmtId="0" fontId="7" fillId="2" borderId="3"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1" xfId="1" applyFont="1" applyFill="1" applyBorder="1" applyAlignment="1">
      <alignment horizontal="center" vertical="center" wrapText="1"/>
    </xf>
    <xf numFmtId="165" fontId="2" fillId="2" borderId="1" xfId="1" applyNumberFormat="1" applyFont="1" applyFill="1" applyBorder="1" applyAlignment="1">
      <alignment horizontal="center" vertical="center" wrapText="1"/>
    </xf>
    <xf numFmtId="0" fontId="2" fillId="2" borderId="3" xfId="1" applyFont="1" applyFill="1" applyBorder="1" applyAlignment="1">
      <alignment horizontal="left" vertical="top" wrapText="1"/>
    </xf>
    <xf numFmtId="0" fontId="2" fillId="2" borderId="2" xfId="1" applyFont="1" applyFill="1" applyBorder="1" applyAlignment="1">
      <alignment horizontal="left" vertical="top" wrapText="1"/>
    </xf>
    <xf numFmtId="0" fontId="2" fillId="2" borderId="4" xfId="1" applyFont="1" applyFill="1" applyBorder="1" applyAlignment="1">
      <alignment horizontal="left" vertical="top" wrapText="1"/>
    </xf>
    <xf numFmtId="165" fontId="2" fillId="2" borderId="3" xfId="1" applyNumberFormat="1" applyFont="1" applyFill="1" applyBorder="1" applyAlignment="1">
      <alignment horizontal="center" vertical="center" wrapText="1"/>
    </xf>
    <xf numFmtId="165" fontId="2" fillId="2" borderId="2" xfId="1" applyNumberFormat="1" applyFont="1" applyFill="1" applyBorder="1" applyAlignment="1">
      <alignment horizontal="center" vertical="center" wrapText="1"/>
    </xf>
    <xf numFmtId="165" fontId="2" fillId="2" borderId="4" xfId="1" applyNumberFormat="1" applyFont="1" applyFill="1" applyBorder="1" applyAlignment="1">
      <alignment horizontal="center" vertical="center" wrapText="1"/>
    </xf>
    <xf numFmtId="165" fontId="2" fillId="2" borderId="1" xfId="1" applyNumberFormat="1" applyFont="1" applyFill="1" applyBorder="1" applyAlignment="1">
      <alignment horizontal="center" vertical="top" wrapText="1"/>
    </xf>
    <xf numFmtId="165" fontId="2" fillId="2" borderId="2" xfId="1" applyNumberFormat="1" applyFont="1" applyFill="1" applyBorder="1" applyAlignment="1">
      <alignment horizontal="center" vertical="top" wrapText="1"/>
    </xf>
    <xf numFmtId="0" fontId="2" fillId="2" borderId="1"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2" fillId="2" borderId="1" xfId="1" applyFont="1" applyFill="1" applyBorder="1" applyAlignment="1">
      <alignment horizontal="left" vertical="center" wrapText="1"/>
    </xf>
    <xf numFmtId="0" fontId="8" fillId="2" borderId="0" xfId="1" applyFont="1" applyFill="1" applyAlignment="1">
      <alignment horizontal="left" vertical="center" wrapText="1"/>
    </xf>
    <xf numFmtId="0" fontId="8" fillId="2" borderId="0" xfId="1" applyFont="1" applyFill="1" applyAlignment="1">
      <alignment horizontal="left" vertical="center"/>
    </xf>
    <xf numFmtId="0" fontId="3" fillId="2" borderId="5"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3" fillId="2" borderId="11" xfId="1" applyFont="1" applyFill="1" applyBorder="1" applyAlignment="1">
      <alignment horizontal="center" vertical="center" wrapText="1"/>
    </xf>
    <xf numFmtId="0" fontId="3" fillId="2" borderId="12" xfId="1" applyFont="1" applyFill="1" applyBorder="1" applyAlignment="1">
      <alignment horizontal="center" vertical="center" wrapText="1"/>
    </xf>
    <xf numFmtId="0" fontId="6" fillId="2" borderId="5" xfId="1" applyNumberFormat="1" applyFont="1" applyFill="1" applyBorder="1" applyAlignment="1">
      <alignment horizontal="center" vertical="center"/>
    </xf>
    <xf numFmtId="0" fontId="6" fillId="2" borderId="9" xfId="1" applyNumberFormat="1" applyFont="1" applyFill="1" applyBorder="1" applyAlignment="1">
      <alignment horizontal="center" vertical="center"/>
    </xf>
    <xf numFmtId="0" fontId="6" fillId="2" borderId="10" xfId="1" applyNumberFormat="1" applyFont="1" applyFill="1" applyBorder="1" applyAlignment="1">
      <alignment horizontal="center" vertical="center"/>
    </xf>
    <xf numFmtId="0" fontId="6" fillId="2" borderId="6" xfId="1" applyNumberFormat="1" applyFont="1" applyFill="1" applyBorder="1" applyAlignment="1">
      <alignment horizontal="center" vertical="center"/>
    </xf>
    <xf numFmtId="0" fontId="6" fillId="2" borderId="0" xfId="1" applyNumberFormat="1" applyFont="1" applyFill="1" applyBorder="1" applyAlignment="1">
      <alignment horizontal="center" vertical="center"/>
    </xf>
    <xf numFmtId="0" fontId="6" fillId="2" borderId="7" xfId="1" applyNumberFormat="1" applyFont="1" applyFill="1" applyBorder="1" applyAlignment="1">
      <alignment horizontal="center" vertical="center"/>
    </xf>
    <xf numFmtId="0" fontId="6" fillId="2" borderId="8" xfId="1" applyNumberFormat="1" applyFont="1" applyFill="1" applyBorder="1" applyAlignment="1">
      <alignment horizontal="center" vertical="center"/>
    </xf>
    <xf numFmtId="0" fontId="6" fillId="2" borderId="11" xfId="1" applyNumberFormat="1" applyFont="1" applyFill="1" applyBorder="1" applyAlignment="1">
      <alignment horizontal="center" vertical="center"/>
    </xf>
    <xf numFmtId="0" fontId="6" fillId="2" borderId="12" xfId="1" applyNumberFormat="1" applyFont="1" applyFill="1" applyBorder="1" applyAlignment="1">
      <alignment horizontal="center" vertical="center"/>
    </xf>
    <xf numFmtId="0" fontId="2" fillId="2" borderId="0" xfId="1" applyFont="1" applyFill="1" applyAlignment="1">
      <alignment horizontal="right" vertical="center"/>
    </xf>
    <xf numFmtId="0" fontId="3" fillId="2" borderId="0" xfId="1" applyFont="1" applyFill="1" applyAlignment="1">
      <alignment horizontal="center" wrapText="1"/>
    </xf>
    <xf numFmtId="0" fontId="6" fillId="2" borderId="0" xfId="1" applyFont="1" applyFill="1" applyAlignment="1"/>
  </cellXfs>
  <cellStyles count="4">
    <cellStyle name="Звичайний" xfId="0" builtinId="0"/>
    <cellStyle name="Звичайний 2" xfId="1"/>
    <cellStyle name="Звичайний 2 2" xfId="3"/>
    <cellStyle name="Звичайни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Q930"/>
  <sheetViews>
    <sheetView tabSelected="1" view="pageBreakPreview" topLeftCell="A140" zoomScale="55" zoomScaleNormal="55" zoomScaleSheetLayoutView="55" zoomScalePageLayoutView="50" workbookViewId="0">
      <selection activeCell="C9" sqref="C9:C19"/>
    </sheetView>
  </sheetViews>
  <sheetFormatPr defaultColWidth="14.42578125" defaultRowHeight="15" customHeight="1" x14ac:dyDescent="0.25"/>
  <cols>
    <col min="1" max="1" width="20.140625" style="1" customWidth="1"/>
    <col min="2" max="2" width="25.140625" style="1" customWidth="1"/>
    <col min="3" max="3" width="61" style="1" customWidth="1"/>
    <col min="4" max="4" width="12" style="1" customWidth="1"/>
    <col min="5" max="5" width="54.28515625" style="1" customWidth="1"/>
    <col min="6" max="6" width="18.5703125" style="1" customWidth="1"/>
    <col min="7" max="7" width="21.42578125" style="1" customWidth="1"/>
    <col min="8" max="8" width="73.85546875" style="1" customWidth="1"/>
    <col min="9" max="9" width="16.85546875" style="1" customWidth="1"/>
    <col min="10" max="10" width="16.42578125" style="1" customWidth="1"/>
    <col min="11" max="11" width="20.5703125" style="1" customWidth="1"/>
    <col min="12" max="16384" width="14.42578125" style="1"/>
  </cols>
  <sheetData>
    <row r="1" spans="1:11" ht="15" customHeight="1" x14ac:dyDescent="0.25">
      <c r="B1" s="19"/>
      <c r="D1" s="19"/>
      <c r="E1" s="19"/>
      <c r="F1" s="19"/>
      <c r="G1" s="19"/>
      <c r="H1" s="81" t="s">
        <v>0</v>
      </c>
      <c r="I1" s="81"/>
      <c r="J1" s="81"/>
      <c r="K1" s="81"/>
    </row>
    <row r="2" spans="1:11" ht="57" customHeight="1" x14ac:dyDescent="0.3">
      <c r="B2" s="82" t="s">
        <v>176</v>
      </c>
      <c r="C2" s="83"/>
      <c r="D2" s="83"/>
      <c r="E2" s="83"/>
      <c r="F2" s="83"/>
      <c r="G2" s="83"/>
      <c r="H2" s="83"/>
      <c r="I2" s="83"/>
      <c r="J2" s="83"/>
      <c r="K2" s="83"/>
    </row>
    <row r="3" spans="1:11" ht="18.75" x14ac:dyDescent="0.25">
      <c r="B3" s="19"/>
      <c r="D3" s="19"/>
      <c r="E3" s="19"/>
      <c r="F3" s="19"/>
      <c r="G3" s="19"/>
      <c r="I3" s="19"/>
      <c r="J3" s="19"/>
      <c r="K3" s="19"/>
    </row>
    <row r="4" spans="1:11" ht="10.5" customHeight="1" x14ac:dyDescent="0.25">
      <c r="A4" s="43" t="s">
        <v>1</v>
      </c>
      <c r="B4" s="43" t="s">
        <v>2</v>
      </c>
      <c r="C4" s="43" t="s">
        <v>3</v>
      </c>
      <c r="D4" s="43" t="s">
        <v>4</v>
      </c>
      <c r="E4" s="43" t="s">
        <v>5</v>
      </c>
      <c r="F4" s="43" t="s">
        <v>6</v>
      </c>
      <c r="G4" s="43" t="s">
        <v>7</v>
      </c>
      <c r="H4" s="43" t="s">
        <v>8</v>
      </c>
      <c r="I4" s="44"/>
      <c r="J4" s="44"/>
      <c r="K4" s="44"/>
    </row>
    <row r="5" spans="1:11" ht="18" customHeight="1" x14ac:dyDescent="0.25">
      <c r="A5" s="44"/>
      <c r="B5" s="44"/>
      <c r="C5" s="44"/>
      <c r="D5" s="44"/>
      <c r="E5" s="44"/>
      <c r="F5" s="44"/>
      <c r="G5" s="44"/>
      <c r="H5" s="44"/>
      <c r="I5" s="44"/>
      <c r="J5" s="44"/>
      <c r="K5" s="44"/>
    </row>
    <row r="6" spans="1:11" ht="66.75" customHeight="1" x14ac:dyDescent="0.25">
      <c r="A6" s="44"/>
      <c r="B6" s="44"/>
      <c r="C6" s="44"/>
      <c r="D6" s="44"/>
      <c r="E6" s="44"/>
      <c r="F6" s="44"/>
      <c r="G6" s="44"/>
      <c r="H6" s="12" t="s">
        <v>9</v>
      </c>
      <c r="I6" s="12" t="s">
        <v>10</v>
      </c>
      <c r="J6" s="12" t="s">
        <v>11</v>
      </c>
      <c r="K6" s="12" t="s">
        <v>12</v>
      </c>
    </row>
    <row r="7" spans="1:11" s="19" customFormat="1" ht="16.899999999999999" customHeight="1" x14ac:dyDescent="0.25">
      <c r="A7" s="12">
        <v>1</v>
      </c>
      <c r="B7" s="12">
        <v>2</v>
      </c>
      <c r="C7" s="12">
        <v>3</v>
      </c>
      <c r="D7" s="12">
        <v>4</v>
      </c>
      <c r="E7" s="12">
        <v>5</v>
      </c>
      <c r="F7" s="12">
        <v>6</v>
      </c>
      <c r="G7" s="12"/>
      <c r="H7" s="12">
        <v>7</v>
      </c>
      <c r="I7" s="12">
        <v>8</v>
      </c>
      <c r="J7" s="12">
        <v>9</v>
      </c>
      <c r="K7" s="12">
        <v>10</v>
      </c>
    </row>
    <row r="8" spans="1:11" ht="39" customHeight="1" x14ac:dyDescent="0.25">
      <c r="A8" s="24" t="s">
        <v>13</v>
      </c>
      <c r="B8" s="43" t="s">
        <v>14</v>
      </c>
      <c r="C8" s="43" t="s">
        <v>15</v>
      </c>
      <c r="D8" s="44"/>
      <c r="E8" s="44"/>
      <c r="F8" s="44"/>
      <c r="G8" s="44"/>
      <c r="H8" s="44"/>
      <c r="I8" s="44"/>
      <c r="J8" s="44"/>
      <c r="K8" s="44"/>
    </row>
    <row r="9" spans="1:11" ht="25.5" customHeight="1" x14ac:dyDescent="0.25">
      <c r="A9" s="24"/>
      <c r="B9" s="43"/>
      <c r="C9" s="25" t="s">
        <v>157</v>
      </c>
      <c r="D9" s="27" t="s">
        <v>16</v>
      </c>
      <c r="E9" s="27" t="s">
        <v>17</v>
      </c>
      <c r="F9" s="27" t="s">
        <v>18</v>
      </c>
      <c r="G9" s="31" t="s">
        <v>153</v>
      </c>
      <c r="H9" s="29" t="s">
        <v>19</v>
      </c>
      <c r="I9" s="30"/>
      <c r="J9" s="30"/>
      <c r="K9" s="30"/>
    </row>
    <row r="10" spans="1:11" ht="25.5" customHeight="1" x14ac:dyDescent="0.25">
      <c r="A10" s="24"/>
      <c r="B10" s="43"/>
      <c r="C10" s="26"/>
      <c r="D10" s="28"/>
      <c r="E10" s="28"/>
      <c r="F10" s="28"/>
      <c r="G10" s="31"/>
      <c r="H10" s="16" t="s">
        <v>112</v>
      </c>
      <c r="I10" s="17">
        <v>58780.7</v>
      </c>
      <c r="J10" s="17">
        <v>61555</v>
      </c>
      <c r="K10" s="17">
        <v>65248.3</v>
      </c>
    </row>
    <row r="11" spans="1:11" ht="27" customHeight="1" x14ac:dyDescent="0.25">
      <c r="A11" s="24"/>
      <c r="B11" s="43"/>
      <c r="C11" s="26"/>
      <c r="D11" s="28"/>
      <c r="E11" s="28"/>
      <c r="F11" s="28"/>
      <c r="G11" s="31" t="s">
        <v>20</v>
      </c>
      <c r="H11" s="29" t="s">
        <v>21</v>
      </c>
      <c r="I11" s="30"/>
      <c r="J11" s="30"/>
      <c r="K11" s="30"/>
    </row>
    <row r="12" spans="1:11" ht="38.25" customHeight="1" x14ac:dyDescent="0.25">
      <c r="A12" s="24"/>
      <c r="B12" s="43"/>
      <c r="C12" s="26"/>
      <c r="D12" s="28"/>
      <c r="E12" s="28"/>
      <c r="F12" s="28"/>
      <c r="G12" s="31"/>
      <c r="H12" s="16" t="s">
        <v>113</v>
      </c>
      <c r="I12" s="18">
        <v>16000</v>
      </c>
      <c r="J12" s="18">
        <v>16500</v>
      </c>
      <c r="K12" s="18">
        <v>17000</v>
      </c>
    </row>
    <row r="13" spans="1:11" ht="18.75" x14ac:dyDescent="0.25">
      <c r="A13" s="24"/>
      <c r="B13" s="43"/>
      <c r="C13" s="26"/>
      <c r="D13" s="28"/>
      <c r="E13" s="28"/>
      <c r="F13" s="28"/>
      <c r="G13" s="31" t="s">
        <v>22</v>
      </c>
      <c r="H13" s="16" t="s">
        <v>154</v>
      </c>
      <c r="I13" s="18">
        <f>I12*55%</f>
        <v>8800</v>
      </c>
      <c r="J13" s="18">
        <f>J12*55%</f>
        <v>9075</v>
      </c>
      <c r="K13" s="18">
        <f>K12*55%</f>
        <v>9350</v>
      </c>
    </row>
    <row r="14" spans="1:11" ht="18.75" x14ac:dyDescent="0.25">
      <c r="A14" s="24"/>
      <c r="B14" s="43"/>
      <c r="C14" s="26"/>
      <c r="D14" s="28"/>
      <c r="E14" s="28"/>
      <c r="F14" s="28"/>
      <c r="G14" s="31"/>
      <c r="H14" s="16" t="s">
        <v>155</v>
      </c>
      <c r="I14" s="18">
        <f>I12*10%</f>
        <v>1600</v>
      </c>
      <c r="J14" s="18">
        <f>J12*10%</f>
        <v>1650</v>
      </c>
      <c r="K14" s="18">
        <f>K12*10%</f>
        <v>1700</v>
      </c>
    </row>
    <row r="15" spans="1:11" ht="18.75" x14ac:dyDescent="0.25">
      <c r="A15" s="24"/>
      <c r="B15" s="43"/>
      <c r="C15" s="26"/>
      <c r="D15" s="28"/>
      <c r="E15" s="28"/>
      <c r="F15" s="28"/>
      <c r="G15" s="31"/>
      <c r="H15" s="16" t="s">
        <v>156</v>
      </c>
      <c r="I15" s="18">
        <f>I12*35%</f>
        <v>5600</v>
      </c>
      <c r="J15" s="18">
        <f>J12*35%</f>
        <v>5775</v>
      </c>
      <c r="K15" s="18">
        <f>K12*35%</f>
        <v>5950</v>
      </c>
    </row>
    <row r="16" spans="1:11" ht="27" customHeight="1" x14ac:dyDescent="0.25">
      <c r="A16" s="24"/>
      <c r="B16" s="43"/>
      <c r="C16" s="26"/>
      <c r="D16" s="28"/>
      <c r="E16" s="28"/>
      <c r="F16" s="28"/>
      <c r="G16" s="31"/>
      <c r="H16" s="29" t="s">
        <v>23</v>
      </c>
      <c r="I16" s="30"/>
      <c r="J16" s="30"/>
      <c r="K16" s="30"/>
    </row>
    <row r="17" spans="1:11" ht="24.75" customHeight="1" x14ac:dyDescent="0.25">
      <c r="A17" s="24"/>
      <c r="B17" s="43"/>
      <c r="C17" s="26"/>
      <c r="D17" s="28"/>
      <c r="E17" s="28"/>
      <c r="F17" s="28"/>
      <c r="G17" s="34" t="s">
        <v>24</v>
      </c>
      <c r="H17" s="16" t="s">
        <v>114</v>
      </c>
      <c r="I17" s="17">
        <f>I10/I12*1000</f>
        <v>3673.7937499999998</v>
      </c>
      <c r="J17" s="17">
        <v>3730.6</v>
      </c>
      <c r="K17" s="17">
        <v>3838.1</v>
      </c>
    </row>
    <row r="18" spans="1:11" ht="24" customHeight="1" x14ac:dyDescent="0.25">
      <c r="A18" s="24"/>
      <c r="B18" s="43"/>
      <c r="C18" s="26"/>
      <c r="D18" s="28"/>
      <c r="E18" s="28"/>
      <c r="F18" s="28"/>
      <c r="G18" s="35"/>
      <c r="H18" s="29" t="s">
        <v>25</v>
      </c>
      <c r="I18" s="30"/>
      <c r="J18" s="30"/>
      <c r="K18" s="30"/>
    </row>
    <row r="19" spans="1:11" ht="39.75" customHeight="1" x14ac:dyDescent="0.25">
      <c r="A19" s="24"/>
      <c r="B19" s="43"/>
      <c r="C19" s="26"/>
      <c r="D19" s="28"/>
      <c r="E19" s="28"/>
      <c r="F19" s="28"/>
      <c r="G19" s="36"/>
      <c r="H19" s="16" t="s">
        <v>115</v>
      </c>
      <c r="I19" s="17">
        <v>100</v>
      </c>
      <c r="J19" s="17">
        <f>J12/I12*100</f>
        <v>103.125</v>
      </c>
      <c r="K19" s="17">
        <f>K12/I12*100</f>
        <v>106.25</v>
      </c>
    </row>
    <row r="20" spans="1:11" ht="15.75" customHeight="1" x14ac:dyDescent="0.25">
      <c r="A20" s="24"/>
      <c r="B20" s="44"/>
      <c r="C20" s="25" t="s">
        <v>160</v>
      </c>
      <c r="D20" s="27" t="s">
        <v>16</v>
      </c>
      <c r="E20" s="27" t="s">
        <v>26</v>
      </c>
      <c r="F20" s="27" t="s">
        <v>18</v>
      </c>
      <c r="G20" s="32" t="s">
        <v>27</v>
      </c>
      <c r="H20" s="29" t="s">
        <v>28</v>
      </c>
      <c r="I20" s="30"/>
      <c r="J20" s="30"/>
      <c r="K20" s="30"/>
    </row>
    <row r="21" spans="1:11" ht="29.25" customHeight="1" x14ac:dyDescent="0.25">
      <c r="A21" s="24"/>
      <c r="B21" s="44"/>
      <c r="C21" s="26"/>
      <c r="D21" s="28"/>
      <c r="E21" s="28"/>
      <c r="F21" s="28"/>
      <c r="G21" s="33"/>
      <c r="H21" s="16" t="s">
        <v>112</v>
      </c>
      <c r="I21" s="17">
        <v>3700</v>
      </c>
      <c r="J21" s="4" t="s">
        <v>29</v>
      </c>
      <c r="K21" s="4" t="s">
        <v>29</v>
      </c>
    </row>
    <row r="22" spans="1:11" ht="17.25" customHeight="1" x14ac:dyDescent="0.25">
      <c r="A22" s="24"/>
      <c r="B22" s="44"/>
      <c r="C22" s="26"/>
      <c r="D22" s="28"/>
      <c r="E22" s="28"/>
      <c r="F22" s="28"/>
      <c r="G22" s="32" t="s">
        <v>30</v>
      </c>
      <c r="H22" s="29" t="s">
        <v>31</v>
      </c>
      <c r="I22" s="30"/>
      <c r="J22" s="30"/>
      <c r="K22" s="30"/>
    </row>
    <row r="23" spans="1:11" ht="22.5" customHeight="1" x14ac:dyDescent="0.25">
      <c r="A23" s="24"/>
      <c r="B23" s="44"/>
      <c r="C23" s="26"/>
      <c r="D23" s="28"/>
      <c r="E23" s="28"/>
      <c r="F23" s="28"/>
      <c r="G23" s="33"/>
      <c r="H23" s="16" t="s">
        <v>116</v>
      </c>
      <c r="I23" s="18">
        <v>1</v>
      </c>
      <c r="J23" s="4" t="s">
        <v>29</v>
      </c>
      <c r="K23" s="4" t="s">
        <v>29</v>
      </c>
    </row>
    <row r="24" spans="1:11" ht="18.75" customHeight="1" x14ac:dyDescent="0.25">
      <c r="A24" s="24"/>
      <c r="B24" s="44"/>
      <c r="C24" s="26"/>
      <c r="D24" s="28"/>
      <c r="E24" s="28"/>
      <c r="F24" s="28"/>
      <c r="G24" s="32" t="s">
        <v>32</v>
      </c>
      <c r="H24" s="29" t="s">
        <v>33</v>
      </c>
      <c r="I24" s="30"/>
      <c r="J24" s="30"/>
      <c r="K24" s="30"/>
    </row>
    <row r="25" spans="1:11" ht="24.75" customHeight="1" x14ac:dyDescent="0.25">
      <c r="A25" s="24"/>
      <c r="B25" s="44"/>
      <c r="C25" s="26"/>
      <c r="D25" s="28"/>
      <c r="E25" s="28"/>
      <c r="F25" s="28"/>
      <c r="G25" s="33"/>
      <c r="H25" s="16" t="s">
        <v>117</v>
      </c>
      <c r="I25" s="17">
        <v>3700</v>
      </c>
      <c r="J25" s="17" t="s">
        <v>29</v>
      </c>
      <c r="K25" s="17" t="s">
        <v>29</v>
      </c>
    </row>
    <row r="26" spans="1:11" ht="25.5" customHeight="1" x14ac:dyDescent="0.25">
      <c r="A26" s="24"/>
      <c r="B26" s="44"/>
      <c r="C26" s="26"/>
      <c r="D26" s="28"/>
      <c r="E26" s="28"/>
      <c r="F26" s="28"/>
      <c r="G26" s="32" t="s">
        <v>34</v>
      </c>
      <c r="H26" s="29" t="s">
        <v>35</v>
      </c>
      <c r="I26" s="30"/>
      <c r="J26" s="30"/>
      <c r="K26" s="30"/>
    </row>
    <row r="27" spans="1:11" ht="41.25" customHeight="1" x14ac:dyDescent="0.25">
      <c r="A27" s="24"/>
      <c r="B27" s="44"/>
      <c r="C27" s="26"/>
      <c r="D27" s="28"/>
      <c r="E27" s="28"/>
      <c r="F27" s="28"/>
      <c r="G27" s="33"/>
      <c r="H27" s="5" t="s">
        <v>118</v>
      </c>
      <c r="I27" s="17">
        <v>100</v>
      </c>
      <c r="J27" s="17" t="s">
        <v>29</v>
      </c>
      <c r="K27" s="17" t="s">
        <v>29</v>
      </c>
    </row>
    <row r="28" spans="1:11" ht="24.75" customHeight="1" x14ac:dyDescent="0.25">
      <c r="A28" s="24"/>
      <c r="B28" s="44"/>
      <c r="C28" s="25" t="s">
        <v>36</v>
      </c>
      <c r="D28" s="27" t="s">
        <v>16</v>
      </c>
      <c r="E28" s="27" t="s">
        <v>37</v>
      </c>
      <c r="F28" s="27" t="s">
        <v>18</v>
      </c>
      <c r="G28" s="32" t="s">
        <v>38</v>
      </c>
      <c r="H28" s="29" t="s">
        <v>28</v>
      </c>
      <c r="I28" s="29"/>
      <c r="J28" s="29"/>
      <c r="K28" s="29"/>
    </row>
    <row r="29" spans="1:11" ht="21.75" customHeight="1" x14ac:dyDescent="0.25">
      <c r="A29" s="24"/>
      <c r="B29" s="44"/>
      <c r="C29" s="25"/>
      <c r="D29" s="27"/>
      <c r="E29" s="27"/>
      <c r="F29" s="27"/>
      <c r="G29" s="33"/>
      <c r="H29" s="16" t="s">
        <v>112</v>
      </c>
      <c r="I29" s="17">
        <v>1818.1</v>
      </c>
      <c r="J29" s="17">
        <v>1943.5</v>
      </c>
      <c r="K29" s="17">
        <v>2060.1999999999998</v>
      </c>
    </row>
    <row r="30" spans="1:11" ht="21.75" customHeight="1" x14ac:dyDescent="0.25">
      <c r="A30" s="24"/>
      <c r="B30" s="44"/>
      <c r="C30" s="25"/>
      <c r="D30" s="27"/>
      <c r="E30" s="27"/>
      <c r="F30" s="27"/>
      <c r="G30" s="32" t="s">
        <v>39</v>
      </c>
      <c r="H30" s="29" t="s">
        <v>40</v>
      </c>
      <c r="I30" s="29"/>
      <c r="J30" s="29"/>
      <c r="K30" s="29"/>
    </row>
    <row r="31" spans="1:11" ht="18" customHeight="1" x14ac:dyDescent="0.25">
      <c r="A31" s="24"/>
      <c r="B31" s="44"/>
      <c r="C31" s="25"/>
      <c r="D31" s="27"/>
      <c r="E31" s="27"/>
      <c r="F31" s="27"/>
      <c r="G31" s="57"/>
      <c r="H31" s="16" t="s">
        <v>119</v>
      </c>
      <c r="I31" s="18">
        <v>4000</v>
      </c>
      <c r="J31" s="18">
        <v>4200</v>
      </c>
      <c r="K31" s="6">
        <v>4400</v>
      </c>
    </row>
    <row r="32" spans="1:11" ht="42" customHeight="1" x14ac:dyDescent="0.25">
      <c r="A32" s="24"/>
      <c r="B32" s="44"/>
      <c r="C32" s="25"/>
      <c r="D32" s="27"/>
      <c r="E32" s="27"/>
      <c r="F32" s="27"/>
      <c r="G32" s="33"/>
      <c r="H32" s="16" t="s">
        <v>120</v>
      </c>
      <c r="I32" s="18">
        <v>1800</v>
      </c>
      <c r="J32" s="18">
        <v>1850</v>
      </c>
      <c r="K32" s="6">
        <v>2000</v>
      </c>
    </row>
    <row r="33" spans="1:17" ht="18.75" x14ac:dyDescent="0.25">
      <c r="A33" s="24"/>
      <c r="B33" s="44"/>
      <c r="C33" s="25"/>
      <c r="D33" s="27"/>
      <c r="E33" s="27"/>
      <c r="F33" s="27"/>
      <c r="G33" s="32" t="s">
        <v>41</v>
      </c>
      <c r="H33" s="16" t="s">
        <v>158</v>
      </c>
      <c r="I33" s="18">
        <f>I32*75%</f>
        <v>1350</v>
      </c>
      <c r="J33" s="18">
        <v>1388</v>
      </c>
      <c r="K33" s="18">
        <f>K32*75%</f>
        <v>1500</v>
      </c>
    </row>
    <row r="34" spans="1:17" ht="18.75" x14ac:dyDescent="0.25">
      <c r="A34" s="24"/>
      <c r="B34" s="44"/>
      <c r="C34" s="25"/>
      <c r="D34" s="27"/>
      <c r="E34" s="27"/>
      <c r="F34" s="27"/>
      <c r="G34" s="57"/>
      <c r="H34" s="16" t="s">
        <v>155</v>
      </c>
      <c r="I34" s="18">
        <f>I32*11%</f>
        <v>198</v>
      </c>
      <c r="J34" s="18">
        <v>203</v>
      </c>
      <c r="K34" s="18">
        <f>K32*11%</f>
        <v>220</v>
      </c>
    </row>
    <row r="35" spans="1:17" ht="18.75" x14ac:dyDescent="0.25">
      <c r="A35" s="24"/>
      <c r="B35" s="44"/>
      <c r="C35" s="25"/>
      <c r="D35" s="27"/>
      <c r="E35" s="27"/>
      <c r="F35" s="27"/>
      <c r="G35" s="57"/>
      <c r="H35" s="16" t="s">
        <v>159</v>
      </c>
      <c r="I35" s="18">
        <f>I32*14%</f>
        <v>252.00000000000003</v>
      </c>
      <c r="J35" s="18">
        <f>J32*14%</f>
        <v>259</v>
      </c>
      <c r="K35" s="18">
        <f>K32*14%</f>
        <v>280</v>
      </c>
    </row>
    <row r="36" spans="1:17" ht="17.25" customHeight="1" x14ac:dyDescent="0.25">
      <c r="A36" s="24"/>
      <c r="B36" s="44"/>
      <c r="C36" s="25"/>
      <c r="D36" s="27"/>
      <c r="E36" s="27"/>
      <c r="F36" s="27"/>
      <c r="G36" s="57"/>
      <c r="H36" s="29" t="s">
        <v>33</v>
      </c>
      <c r="I36" s="29"/>
      <c r="J36" s="29"/>
      <c r="K36" s="29"/>
    </row>
    <row r="37" spans="1:17" ht="30.75" customHeight="1" x14ac:dyDescent="0.25">
      <c r="A37" s="24"/>
      <c r="B37" s="44"/>
      <c r="C37" s="25"/>
      <c r="D37" s="27"/>
      <c r="E37" s="27"/>
      <c r="F37" s="27"/>
      <c r="G37" s="56" t="s">
        <v>42</v>
      </c>
      <c r="H37" s="16" t="s">
        <v>110</v>
      </c>
      <c r="I37" s="17">
        <f>I29/I31*1000</f>
        <v>454.52499999999998</v>
      </c>
      <c r="J37" s="17">
        <f>J29/J31*1000</f>
        <v>462.73809523809524</v>
      </c>
      <c r="K37" s="17">
        <f>K29/K31*1000</f>
        <v>468.22727272727263</v>
      </c>
    </row>
    <row r="38" spans="1:17" ht="19.5" customHeight="1" x14ac:dyDescent="0.25">
      <c r="A38" s="24"/>
      <c r="B38" s="44"/>
      <c r="C38" s="25"/>
      <c r="D38" s="27"/>
      <c r="E38" s="27"/>
      <c r="F38" s="27"/>
      <c r="G38" s="56"/>
      <c r="H38" s="29" t="s">
        <v>43</v>
      </c>
      <c r="I38" s="29"/>
      <c r="J38" s="29"/>
      <c r="K38" s="29"/>
    </row>
    <row r="39" spans="1:17" ht="43.5" customHeight="1" x14ac:dyDescent="0.25">
      <c r="A39" s="24"/>
      <c r="B39" s="44"/>
      <c r="C39" s="25"/>
      <c r="D39" s="27"/>
      <c r="E39" s="27"/>
      <c r="F39" s="27"/>
      <c r="G39" s="56"/>
      <c r="H39" s="16" t="s">
        <v>121</v>
      </c>
      <c r="I39" s="17">
        <v>100</v>
      </c>
      <c r="J39" s="17">
        <f>J32/I32*100</f>
        <v>102.77777777777777</v>
      </c>
      <c r="K39" s="17">
        <f>K32/I32*100</f>
        <v>111.11111111111111</v>
      </c>
    </row>
    <row r="40" spans="1:17" ht="19.5" customHeight="1" x14ac:dyDescent="0.25">
      <c r="A40" s="24"/>
      <c r="B40" s="43" t="s">
        <v>44</v>
      </c>
      <c r="C40" s="43" t="s">
        <v>45</v>
      </c>
      <c r="D40" s="44"/>
      <c r="E40" s="44"/>
      <c r="F40" s="44"/>
      <c r="G40" s="44"/>
      <c r="H40" s="44"/>
      <c r="I40" s="44"/>
      <c r="J40" s="44"/>
      <c r="K40" s="44"/>
    </row>
    <row r="41" spans="1:17" ht="21" customHeight="1" x14ac:dyDescent="0.25">
      <c r="A41" s="24"/>
      <c r="B41" s="44"/>
      <c r="C41" s="25" t="s">
        <v>168</v>
      </c>
      <c r="D41" s="27" t="s">
        <v>16</v>
      </c>
      <c r="E41" s="27" t="s">
        <v>46</v>
      </c>
      <c r="F41" s="38" t="s">
        <v>18</v>
      </c>
      <c r="G41" s="32" t="s">
        <v>47</v>
      </c>
      <c r="H41" s="29" t="s">
        <v>48</v>
      </c>
      <c r="I41" s="29"/>
      <c r="J41" s="29"/>
      <c r="K41" s="29"/>
    </row>
    <row r="42" spans="1:17" ht="15.75" customHeight="1" x14ac:dyDescent="0.25">
      <c r="A42" s="24"/>
      <c r="B42" s="44"/>
      <c r="C42" s="25"/>
      <c r="D42" s="27"/>
      <c r="E42" s="27"/>
      <c r="F42" s="39"/>
      <c r="G42" s="33"/>
      <c r="H42" s="29"/>
      <c r="I42" s="29"/>
      <c r="J42" s="29"/>
      <c r="K42" s="29"/>
    </row>
    <row r="43" spans="1:17" ht="18.75" x14ac:dyDescent="0.25">
      <c r="A43" s="24"/>
      <c r="B43" s="44"/>
      <c r="C43" s="26"/>
      <c r="D43" s="28"/>
      <c r="E43" s="28"/>
      <c r="F43" s="39"/>
      <c r="G43" s="32" t="s">
        <v>49</v>
      </c>
      <c r="H43" s="60" t="s">
        <v>112</v>
      </c>
      <c r="I43" s="49">
        <v>500</v>
      </c>
      <c r="J43" s="49" t="s">
        <v>29</v>
      </c>
      <c r="K43" s="49">
        <v>700</v>
      </c>
    </row>
    <row r="44" spans="1:17" ht="8.25" customHeight="1" x14ac:dyDescent="0.25">
      <c r="A44" s="24"/>
      <c r="B44" s="44"/>
      <c r="C44" s="26"/>
      <c r="D44" s="28"/>
      <c r="E44" s="28"/>
      <c r="F44" s="39"/>
      <c r="G44" s="33"/>
      <c r="H44" s="60"/>
      <c r="I44" s="49"/>
      <c r="J44" s="49"/>
      <c r="K44" s="59"/>
    </row>
    <row r="45" spans="1:17" ht="10.5" customHeight="1" x14ac:dyDescent="0.25">
      <c r="A45" s="24"/>
      <c r="B45" s="44"/>
      <c r="C45" s="26"/>
      <c r="D45" s="28"/>
      <c r="E45" s="28"/>
      <c r="F45" s="39"/>
      <c r="G45" s="32" t="s">
        <v>32</v>
      </c>
      <c r="H45" s="29" t="s">
        <v>50</v>
      </c>
      <c r="I45" s="29"/>
      <c r="J45" s="29"/>
      <c r="K45" s="29"/>
    </row>
    <row r="46" spans="1:17" ht="18.75" x14ac:dyDescent="0.25">
      <c r="A46" s="24"/>
      <c r="B46" s="44"/>
      <c r="C46" s="26"/>
      <c r="D46" s="28"/>
      <c r="E46" s="28"/>
      <c r="F46" s="39"/>
      <c r="G46" s="57"/>
      <c r="H46" s="29"/>
      <c r="I46" s="29"/>
      <c r="J46" s="29"/>
      <c r="K46" s="29"/>
      <c r="Q46" s="20"/>
    </row>
    <row r="47" spans="1:17" ht="15.75" customHeight="1" x14ac:dyDescent="0.25">
      <c r="A47" s="24"/>
      <c r="B47" s="44"/>
      <c r="C47" s="26"/>
      <c r="D47" s="28"/>
      <c r="E47" s="28"/>
      <c r="F47" s="39"/>
      <c r="G47" s="57"/>
      <c r="H47" s="60" t="s">
        <v>122</v>
      </c>
      <c r="I47" s="58">
        <v>1</v>
      </c>
      <c r="J47" s="58" t="s">
        <v>29</v>
      </c>
      <c r="K47" s="58">
        <v>1</v>
      </c>
    </row>
    <row r="48" spans="1:17" ht="9" customHeight="1" x14ac:dyDescent="0.25">
      <c r="A48" s="24"/>
      <c r="B48" s="44"/>
      <c r="C48" s="26"/>
      <c r="D48" s="28"/>
      <c r="E48" s="28"/>
      <c r="F48" s="39"/>
      <c r="G48" s="57"/>
      <c r="H48" s="60"/>
      <c r="I48" s="58"/>
      <c r="J48" s="58"/>
      <c r="K48" s="59"/>
    </row>
    <row r="49" spans="1:11" ht="18.75" x14ac:dyDescent="0.25">
      <c r="A49" s="24"/>
      <c r="B49" s="44"/>
      <c r="C49" s="26"/>
      <c r="D49" s="28"/>
      <c r="E49" s="28"/>
      <c r="F49" s="39"/>
      <c r="G49" s="33"/>
      <c r="H49" s="29" t="s">
        <v>51</v>
      </c>
      <c r="I49" s="30"/>
      <c r="J49" s="30"/>
      <c r="K49" s="30"/>
    </row>
    <row r="50" spans="1:11" ht="21.75" customHeight="1" x14ac:dyDescent="0.25">
      <c r="A50" s="24"/>
      <c r="B50" s="44"/>
      <c r="C50" s="26"/>
      <c r="D50" s="28"/>
      <c r="E50" s="28"/>
      <c r="F50" s="39"/>
      <c r="G50" s="32" t="s">
        <v>52</v>
      </c>
      <c r="H50" s="16" t="s">
        <v>123</v>
      </c>
      <c r="I50" s="17">
        <v>500</v>
      </c>
      <c r="J50" s="17" t="s">
        <v>29</v>
      </c>
      <c r="K50" s="17">
        <v>700</v>
      </c>
    </row>
    <row r="51" spans="1:11" ht="18.75" x14ac:dyDescent="0.25">
      <c r="A51" s="24"/>
      <c r="B51" s="44"/>
      <c r="C51" s="26"/>
      <c r="D51" s="28"/>
      <c r="E51" s="28"/>
      <c r="F51" s="39"/>
      <c r="G51" s="57"/>
      <c r="H51" s="29" t="s">
        <v>53</v>
      </c>
      <c r="I51" s="30"/>
      <c r="J51" s="30"/>
      <c r="K51" s="30"/>
    </row>
    <row r="52" spans="1:11" ht="37.5" x14ac:dyDescent="0.25">
      <c r="A52" s="24"/>
      <c r="B52" s="44"/>
      <c r="C52" s="26"/>
      <c r="D52" s="28"/>
      <c r="E52" s="28"/>
      <c r="F52" s="40"/>
      <c r="G52" s="33"/>
      <c r="H52" s="10" t="s">
        <v>118</v>
      </c>
      <c r="I52" s="17">
        <v>100</v>
      </c>
      <c r="J52" s="17" t="s">
        <v>29</v>
      </c>
      <c r="K52" s="17">
        <v>100</v>
      </c>
    </row>
    <row r="53" spans="1:11" ht="24" customHeight="1" x14ac:dyDescent="0.25">
      <c r="A53" s="24"/>
      <c r="B53" s="44"/>
      <c r="C53" s="25" t="s">
        <v>163</v>
      </c>
      <c r="D53" s="27" t="s">
        <v>16</v>
      </c>
      <c r="E53" s="27" t="s">
        <v>177</v>
      </c>
      <c r="F53" s="27" t="s">
        <v>18</v>
      </c>
      <c r="G53" s="32" t="s">
        <v>54</v>
      </c>
      <c r="H53" s="29" t="s">
        <v>55</v>
      </c>
      <c r="I53" s="30"/>
      <c r="J53" s="30"/>
      <c r="K53" s="30"/>
    </row>
    <row r="54" spans="1:11" ht="27" customHeight="1" x14ac:dyDescent="0.25">
      <c r="A54" s="24"/>
      <c r="B54" s="44"/>
      <c r="C54" s="26"/>
      <c r="D54" s="28"/>
      <c r="E54" s="28"/>
      <c r="F54" s="28"/>
      <c r="G54" s="33"/>
      <c r="H54" s="16" t="s">
        <v>112</v>
      </c>
      <c r="I54" s="7">
        <v>300</v>
      </c>
      <c r="J54" s="7">
        <v>320.7</v>
      </c>
      <c r="K54" s="7">
        <v>339.9</v>
      </c>
    </row>
    <row r="55" spans="1:11" ht="23.25" customHeight="1" x14ac:dyDescent="0.25">
      <c r="A55" s="24"/>
      <c r="B55" s="44"/>
      <c r="C55" s="26"/>
      <c r="D55" s="28"/>
      <c r="E55" s="28"/>
      <c r="F55" s="28"/>
      <c r="G55" s="32" t="s">
        <v>56</v>
      </c>
      <c r="H55" s="29" t="s">
        <v>57</v>
      </c>
      <c r="I55" s="30"/>
      <c r="J55" s="30"/>
      <c r="K55" s="30"/>
    </row>
    <row r="56" spans="1:11" ht="24" customHeight="1" x14ac:dyDescent="0.25">
      <c r="A56" s="24"/>
      <c r="B56" s="44"/>
      <c r="C56" s="26"/>
      <c r="D56" s="28"/>
      <c r="E56" s="28"/>
      <c r="F56" s="28"/>
      <c r="G56" s="57"/>
      <c r="H56" s="16" t="s">
        <v>58</v>
      </c>
      <c r="I56" s="18">
        <v>6</v>
      </c>
      <c r="J56" s="18">
        <v>6</v>
      </c>
      <c r="K56" s="18">
        <v>6</v>
      </c>
    </row>
    <row r="57" spans="1:11" ht="30.75" customHeight="1" x14ac:dyDescent="0.25">
      <c r="A57" s="24"/>
      <c r="B57" s="44"/>
      <c r="C57" s="26"/>
      <c r="D57" s="28"/>
      <c r="E57" s="28"/>
      <c r="F57" s="28"/>
      <c r="G57" s="33"/>
      <c r="H57" s="16" t="s">
        <v>125</v>
      </c>
      <c r="I57" s="11">
        <v>150</v>
      </c>
      <c r="J57" s="11">
        <v>150</v>
      </c>
      <c r="K57" s="11">
        <v>150</v>
      </c>
    </row>
    <row r="58" spans="1:11" ht="30.75" customHeight="1" x14ac:dyDescent="0.25">
      <c r="A58" s="24"/>
      <c r="B58" s="44"/>
      <c r="C58" s="26"/>
      <c r="D58" s="28"/>
      <c r="E58" s="28"/>
      <c r="F58" s="28"/>
      <c r="G58" s="56" t="s">
        <v>59</v>
      </c>
      <c r="H58" s="16" t="s">
        <v>158</v>
      </c>
      <c r="I58" s="11">
        <f>I57*70%</f>
        <v>105</v>
      </c>
      <c r="J58" s="11">
        <f>J57*70%</f>
        <v>105</v>
      </c>
      <c r="K58" s="11">
        <f>K57*70%</f>
        <v>105</v>
      </c>
    </row>
    <row r="59" spans="1:11" ht="30.75" customHeight="1" x14ac:dyDescent="0.25">
      <c r="A59" s="24"/>
      <c r="B59" s="44"/>
      <c r="C59" s="26"/>
      <c r="D59" s="28"/>
      <c r="E59" s="28"/>
      <c r="F59" s="28"/>
      <c r="G59" s="56"/>
      <c r="H59" s="16" t="s">
        <v>155</v>
      </c>
      <c r="I59" s="11">
        <f>I57*30%</f>
        <v>45</v>
      </c>
      <c r="J59" s="11">
        <f>J57*30%</f>
        <v>45</v>
      </c>
      <c r="K59" s="11">
        <f>K57*30%</f>
        <v>45</v>
      </c>
    </row>
    <row r="60" spans="1:11" ht="30.75" customHeight="1" x14ac:dyDescent="0.25">
      <c r="A60" s="24"/>
      <c r="B60" s="44"/>
      <c r="C60" s="26"/>
      <c r="D60" s="28"/>
      <c r="E60" s="28"/>
      <c r="F60" s="28"/>
      <c r="G60" s="56"/>
      <c r="H60" s="29" t="s">
        <v>60</v>
      </c>
      <c r="I60" s="30"/>
      <c r="J60" s="30"/>
      <c r="K60" s="30"/>
    </row>
    <row r="61" spans="1:11" ht="30.75" customHeight="1" x14ac:dyDescent="0.25">
      <c r="A61" s="24"/>
      <c r="B61" s="44"/>
      <c r="C61" s="26"/>
      <c r="D61" s="28"/>
      <c r="E61" s="28"/>
      <c r="F61" s="28"/>
      <c r="G61" s="57" t="s">
        <v>61</v>
      </c>
      <c r="H61" s="16" t="s">
        <v>62</v>
      </c>
      <c r="I61" s="17">
        <f>I54/I57*1000</f>
        <v>2000</v>
      </c>
      <c r="J61" s="17">
        <f>J54/J57*1000</f>
        <v>2138</v>
      </c>
      <c r="K61" s="17">
        <f>K54/K57*1000</f>
        <v>2266</v>
      </c>
    </row>
    <row r="62" spans="1:11" ht="30.75" customHeight="1" x14ac:dyDescent="0.25">
      <c r="A62" s="24"/>
      <c r="B62" s="44"/>
      <c r="C62" s="26"/>
      <c r="D62" s="28"/>
      <c r="E62" s="28"/>
      <c r="F62" s="28"/>
      <c r="G62" s="57"/>
      <c r="H62" s="29" t="s">
        <v>25</v>
      </c>
      <c r="I62" s="30"/>
      <c r="J62" s="30"/>
      <c r="K62" s="30"/>
    </row>
    <row r="63" spans="1:11" ht="42.75" customHeight="1" x14ac:dyDescent="0.25">
      <c r="A63" s="24"/>
      <c r="B63" s="44"/>
      <c r="C63" s="26"/>
      <c r="D63" s="28"/>
      <c r="E63" s="28"/>
      <c r="F63" s="28"/>
      <c r="G63" s="33"/>
      <c r="H63" s="16" t="s">
        <v>124</v>
      </c>
      <c r="I63" s="17">
        <v>100</v>
      </c>
      <c r="J63" s="17">
        <f>J57/I57*100</f>
        <v>100</v>
      </c>
      <c r="K63" s="17">
        <f>K57/I57*100</f>
        <v>100</v>
      </c>
    </row>
    <row r="64" spans="1:11" ht="21" customHeight="1" x14ac:dyDescent="0.25">
      <c r="A64" s="24"/>
      <c r="B64" s="44"/>
      <c r="C64" s="25" t="s">
        <v>164</v>
      </c>
      <c r="D64" s="27" t="s">
        <v>16</v>
      </c>
      <c r="E64" s="27" t="s">
        <v>63</v>
      </c>
      <c r="F64" s="27" t="s">
        <v>18</v>
      </c>
      <c r="G64" s="32" t="s">
        <v>64</v>
      </c>
      <c r="H64" s="29" t="s">
        <v>48</v>
      </c>
      <c r="I64" s="30"/>
      <c r="J64" s="30"/>
      <c r="K64" s="30"/>
    </row>
    <row r="65" spans="1:11" ht="20.25" customHeight="1" x14ac:dyDescent="0.25">
      <c r="A65" s="24"/>
      <c r="B65" s="44"/>
      <c r="C65" s="26"/>
      <c r="D65" s="28"/>
      <c r="E65" s="28"/>
      <c r="F65" s="28"/>
      <c r="G65" s="33"/>
      <c r="H65" s="16" t="s">
        <v>112</v>
      </c>
      <c r="I65" s="7">
        <v>320</v>
      </c>
      <c r="J65" s="7">
        <v>342.1</v>
      </c>
      <c r="K65" s="7">
        <v>362.6</v>
      </c>
    </row>
    <row r="66" spans="1:11" ht="18.75" customHeight="1" x14ac:dyDescent="0.25">
      <c r="A66" s="24"/>
      <c r="B66" s="44"/>
      <c r="C66" s="26"/>
      <c r="D66" s="28"/>
      <c r="E66" s="28"/>
      <c r="F66" s="28"/>
      <c r="G66" s="32" t="s">
        <v>65</v>
      </c>
      <c r="H66" s="29" t="s">
        <v>50</v>
      </c>
      <c r="I66" s="30"/>
      <c r="J66" s="30"/>
      <c r="K66" s="30"/>
    </row>
    <row r="67" spans="1:11" ht="18.75" customHeight="1" x14ac:dyDescent="0.25">
      <c r="A67" s="24"/>
      <c r="B67" s="44"/>
      <c r="C67" s="26"/>
      <c r="D67" s="28"/>
      <c r="E67" s="28"/>
      <c r="F67" s="28"/>
      <c r="G67" s="33"/>
      <c r="H67" s="16" t="s">
        <v>127</v>
      </c>
      <c r="I67" s="18">
        <v>6</v>
      </c>
      <c r="J67" s="18">
        <v>7</v>
      </c>
      <c r="K67" s="18">
        <v>8</v>
      </c>
    </row>
    <row r="68" spans="1:11" ht="23.25" customHeight="1" x14ac:dyDescent="0.25">
      <c r="A68" s="24"/>
      <c r="B68" s="44"/>
      <c r="C68" s="26"/>
      <c r="D68" s="28"/>
      <c r="E68" s="28"/>
      <c r="F68" s="28"/>
      <c r="G68" s="32" t="s">
        <v>66</v>
      </c>
      <c r="H68" s="16" t="s">
        <v>111</v>
      </c>
      <c r="I68" s="18">
        <v>120</v>
      </c>
      <c r="J68" s="18">
        <v>125</v>
      </c>
      <c r="K68" s="18">
        <v>130</v>
      </c>
    </row>
    <row r="69" spans="1:11" ht="18.75" x14ac:dyDescent="0.25">
      <c r="A69" s="24"/>
      <c r="B69" s="44"/>
      <c r="C69" s="26"/>
      <c r="D69" s="28"/>
      <c r="E69" s="28"/>
      <c r="F69" s="28"/>
      <c r="G69" s="57"/>
      <c r="H69" s="16" t="s">
        <v>158</v>
      </c>
      <c r="I69" s="6">
        <f>I68*90%</f>
        <v>108</v>
      </c>
      <c r="J69" s="6">
        <v>112</v>
      </c>
      <c r="K69" s="6">
        <f>K68*90%</f>
        <v>117</v>
      </c>
    </row>
    <row r="70" spans="1:11" ht="18.75" x14ac:dyDescent="0.25">
      <c r="A70" s="24"/>
      <c r="B70" s="44"/>
      <c r="C70" s="26"/>
      <c r="D70" s="28"/>
      <c r="E70" s="28"/>
      <c r="F70" s="28"/>
      <c r="G70" s="57"/>
      <c r="H70" s="16" t="s">
        <v>155</v>
      </c>
      <c r="I70" s="6">
        <f>I68*10%</f>
        <v>12</v>
      </c>
      <c r="J70" s="6">
        <f>J68*10%</f>
        <v>12.5</v>
      </c>
      <c r="K70" s="6">
        <f>K68*10%</f>
        <v>13</v>
      </c>
    </row>
    <row r="71" spans="1:11" ht="28.5" customHeight="1" x14ac:dyDescent="0.25">
      <c r="A71" s="24"/>
      <c r="B71" s="44"/>
      <c r="C71" s="26"/>
      <c r="D71" s="28"/>
      <c r="E71" s="28"/>
      <c r="F71" s="28"/>
      <c r="G71" s="57"/>
      <c r="H71" s="29" t="s">
        <v>51</v>
      </c>
      <c r="I71" s="30"/>
      <c r="J71" s="30"/>
      <c r="K71" s="30"/>
    </row>
    <row r="72" spans="1:11" ht="15.75" customHeight="1" x14ac:dyDescent="0.25">
      <c r="A72" s="24"/>
      <c r="B72" s="44"/>
      <c r="C72" s="26"/>
      <c r="D72" s="28"/>
      <c r="E72" s="28"/>
      <c r="F72" s="28"/>
      <c r="G72" s="33"/>
      <c r="H72" s="16" t="s">
        <v>128</v>
      </c>
      <c r="I72" s="17">
        <f>I65/I68*1000</f>
        <v>2666.6666666666665</v>
      </c>
      <c r="J72" s="17">
        <f>J65/J68*1000</f>
        <v>2736.8</v>
      </c>
      <c r="K72" s="17">
        <f>K65/K68*1000</f>
        <v>2789.2307692307695</v>
      </c>
    </row>
    <row r="73" spans="1:11" ht="15" customHeight="1" x14ac:dyDescent="0.25">
      <c r="A73" s="24"/>
      <c r="B73" s="44"/>
      <c r="C73" s="26"/>
      <c r="D73" s="28"/>
      <c r="E73" s="28"/>
      <c r="F73" s="28"/>
      <c r="G73" s="32" t="s">
        <v>67</v>
      </c>
      <c r="H73" s="29" t="s">
        <v>53</v>
      </c>
      <c r="I73" s="30"/>
      <c r="J73" s="30"/>
      <c r="K73" s="30"/>
    </row>
    <row r="74" spans="1:11" ht="38.25" customHeight="1" x14ac:dyDescent="0.25">
      <c r="A74" s="24"/>
      <c r="B74" s="44"/>
      <c r="C74" s="26"/>
      <c r="D74" s="28"/>
      <c r="E74" s="28"/>
      <c r="F74" s="28"/>
      <c r="G74" s="33"/>
      <c r="H74" s="16" t="s">
        <v>129</v>
      </c>
      <c r="I74" s="17">
        <v>100</v>
      </c>
      <c r="J74" s="17">
        <f>J68/I68*100</f>
        <v>104.16666666666667</v>
      </c>
      <c r="K74" s="17">
        <f>K68/I68*100</f>
        <v>108.33333333333333</v>
      </c>
    </row>
    <row r="75" spans="1:11" ht="27.75" customHeight="1" x14ac:dyDescent="0.25">
      <c r="A75" s="24"/>
      <c r="B75" s="44"/>
      <c r="C75" s="25" t="s">
        <v>126</v>
      </c>
      <c r="D75" s="27" t="s">
        <v>16</v>
      </c>
      <c r="E75" s="27" t="s">
        <v>68</v>
      </c>
      <c r="F75" s="27" t="s">
        <v>18</v>
      </c>
      <c r="G75" s="32" t="s">
        <v>69</v>
      </c>
      <c r="H75" s="29" t="s">
        <v>48</v>
      </c>
      <c r="I75" s="30"/>
      <c r="J75" s="30"/>
      <c r="K75" s="30"/>
    </row>
    <row r="76" spans="1:11" ht="24.75" customHeight="1" x14ac:dyDescent="0.25">
      <c r="A76" s="24"/>
      <c r="B76" s="44"/>
      <c r="C76" s="25"/>
      <c r="D76" s="27"/>
      <c r="E76" s="27"/>
      <c r="F76" s="27"/>
      <c r="G76" s="33"/>
      <c r="H76" s="16" t="s">
        <v>112</v>
      </c>
      <c r="I76" s="17">
        <v>423</v>
      </c>
      <c r="J76" s="17">
        <v>452.2</v>
      </c>
      <c r="K76" s="17">
        <v>479.3</v>
      </c>
    </row>
    <row r="77" spans="1:11" ht="28.5" customHeight="1" x14ac:dyDescent="0.25">
      <c r="A77" s="24"/>
      <c r="B77" s="44"/>
      <c r="C77" s="25"/>
      <c r="D77" s="27"/>
      <c r="E77" s="27"/>
      <c r="F77" s="27"/>
      <c r="G77" s="31" t="s">
        <v>70</v>
      </c>
      <c r="H77" s="29" t="s">
        <v>50</v>
      </c>
      <c r="I77" s="30"/>
      <c r="J77" s="30"/>
      <c r="K77" s="30"/>
    </row>
    <row r="78" spans="1:11" ht="40.5" customHeight="1" x14ac:dyDescent="0.25">
      <c r="A78" s="24"/>
      <c r="B78" s="44"/>
      <c r="C78" s="25"/>
      <c r="D78" s="27"/>
      <c r="E78" s="27"/>
      <c r="F78" s="27"/>
      <c r="G78" s="31"/>
      <c r="H78" s="13" t="s">
        <v>130</v>
      </c>
      <c r="I78" s="18">
        <v>150</v>
      </c>
      <c r="J78" s="18">
        <v>170</v>
      </c>
      <c r="K78" s="18">
        <v>200</v>
      </c>
    </row>
    <row r="79" spans="1:11" ht="27.75" customHeight="1" x14ac:dyDescent="0.25">
      <c r="A79" s="24"/>
      <c r="B79" s="44"/>
      <c r="C79" s="25"/>
      <c r="D79" s="27"/>
      <c r="E79" s="27"/>
      <c r="F79" s="27"/>
      <c r="G79" s="31"/>
      <c r="H79" s="16" t="s">
        <v>158</v>
      </c>
      <c r="I79" s="18">
        <f>I78*0.8</f>
        <v>120</v>
      </c>
      <c r="J79" s="18">
        <f>J78*0.8</f>
        <v>136</v>
      </c>
      <c r="K79" s="18">
        <f>K78*0.8</f>
        <v>160</v>
      </c>
    </row>
    <row r="80" spans="1:11" ht="27" customHeight="1" x14ac:dyDescent="0.25">
      <c r="A80" s="24"/>
      <c r="B80" s="44"/>
      <c r="C80" s="25"/>
      <c r="D80" s="27"/>
      <c r="E80" s="27"/>
      <c r="F80" s="27"/>
      <c r="G80" s="31"/>
      <c r="H80" s="16" t="s">
        <v>155</v>
      </c>
      <c r="I80" s="18">
        <f>I78*0.2</f>
        <v>30</v>
      </c>
      <c r="J80" s="18">
        <f>J78*0.2</f>
        <v>34</v>
      </c>
      <c r="K80" s="18">
        <f>K78*0.2</f>
        <v>40</v>
      </c>
    </row>
    <row r="81" spans="1:11" ht="21.75" customHeight="1" x14ac:dyDescent="0.25">
      <c r="A81" s="24"/>
      <c r="B81" s="44"/>
      <c r="C81" s="25"/>
      <c r="D81" s="27"/>
      <c r="E81" s="27"/>
      <c r="F81" s="27"/>
      <c r="G81" s="31"/>
      <c r="H81" s="16" t="s">
        <v>131</v>
      </c>
      <c r="I81" s="6">
        <v>10</v>
      </c>
      <c r="J81" s="6">
        <v>10</v>
      </c>
      <c r="K81" s="6">
        <v>10</v>
      </c>
    </row>
    <row r="82" spans="1:11" ht="18.75" x14ac:dyDescent="0.25">
      <c r="A82" s="24"/>
      <c r="B82" s="44"/>
      <c r="C82" s="25"/>
      <c r="D82" s="27"/>
      <c r="E82" s="27"/>
      <c r="F82" s="27"/>
      <c r="G82" s="53" t="s">
        <v>71</v>
      </c>
      <c r="H82" s="29" t="s">
        <v>51</v>
      </c>
      <c r="I82" s="30"/>
      <c r="J82" s="30"/>
      <c r="K82" s="30"/>
    </row>
    <row r="83" spans="1:11" ht="37.5" x14ac:dyDescent="0.25">
      <c r="A83" s="24"/>
      <c r="B83" s="44"/>
      <c r="C83" s="25"/>
      <c r="D83" s="27"/>
      <c r="E83" s="27"/>
      <c r="F83" s="27"/>
      <c r="G83" s="54"/>
      <c r="H83" s="16" t="s">
        <v>72</v>
      </c>
      <c r="I83" s="17">
        <v>42.3</v>
      </c>
      <c r="J83" s="17">
        <f>J76/J81</f>
        <v>45.22</v>
      </c>
      <c r="K83" s="17">
        <f>K76/K81</f>
        <v>47.93</v>
      </c>
    </row>
    <row r="84" spans="1:11" ht="18.75" x14ac:dyDescent="0.25">
      <c r="A84" s="24"/>
      <c r="B84" s="44"/>
      <c r="C84" s="25"/>
      <c r="D84" s="27"/>
      <c r="E84" s="27"/>
      <c r="F84" s="27"/>
      <c r="G84" s="55"/>
      <c r="H84" s="29" t="s">
        <v>53</v>
      </c>
      <c r="I84" s="30"/>
      <c r="J84" s="30"/>
      <c r="K84" s="30"/>
    </row>
    <row r="85" spans="1:11" ht="49.5" customHeight="1" x14ac:dyDescent="0.25">
      <c r="A85" s="24"/>
      <c r="B85" s="44"/>
      <c r="C85" s="25"/>
      <c r="D85" s="27"/>
      <c r="E85" s="27"/>
      <c r="F85" s="27"/>
      <c r="G85" s="21" t="s">
        <v>73</v>
      </c>
      <c r="H85" s="13" t="s">
        <v>132</v>
      </c>
      <c r="I85" s="17">
        <v>100</v>
      </c>
      <c r="J85" s="17">
        <f>J78/I78*100</f>
        <v>113.33333333333333</v>
      </c>
      <c r="K85" s="17">
        <f>K78/I78*100</f>
        <v>133.33333333333331</v>
      </c>
    </row>
    <row r="86" spans="1:11" ht="15.6" customHeight="1" x14ac:dyDescent="0.25">
      <c r="A86" s="24"/>
      <c r="B86" s="44"/>
      <c r="C86" s="25" t="s">
        <v>165</v>
      </c>
      <c r="D86" s="27" t="s">
        <v>16</v>
      </c>
      <c r="E86" s="27" t="s">
        <v>74</v>
      </c>
      <c r="F86" s="27" t="s">
        <v>18</v>
      </c>
      <c r="G86" s="32" t="s">
        <v>75</v>
      </c>
      <c r="H86" s="29" t="s">
        <v>48</v>
      </c>
      <c r="I86" s="30"/>
      <c r="J86" s="30"/>
      <c r="K86" s="30"/>
    </row>
    <row r="87" spans="1:11" ht="18.75" customHeight="1" x14ac:dyDescent="0.25">
      <c r="A87" s="24"/>
      <c r="B87" s="44"/>
      <c r="C87" s="26"/>
      <c r="D87" s="28"/>
      <c r="E87" s="28"/>
      <c r="F87" s="28"/>
      <c r="G87" s="33"/>
      <c r="H87" s="16" t="s">
        <v>112</v>
      </c>
      <c r="I87" s="17" t="s">
        <v>29</v>
      </c>
      <c r="J87" s="17">
        <v>2000</v>
      </c>
      <c r="K87" s="17">
        <v>2200</v>
      </c>
    </row>
    <row r="88" spans="1:11" ht="15.75" customHeight="1" x14ac:dyDescent="0.25">
      <c r="A88" s="24"/>
      <c r="B88" s="44"/>
      <c r="C88" s="26"/>
      <c r="D88" s="28"/>
      <c r="E88" s="28"/>
      <c r="F88" s="28"/>
      <c r="G88" s="31" t="s">
        <v>76</v>
      </c>
      <c r="H88" s="29" t="s">
        <v>50</v>
      </c>
      <c r="I88" s="30"/>
      <c r="J88" s="30"/>
      <c r="K88" s="30"/>
    </row>
    <row r="89" spans="1:11" ht="15.75" customHeight="1" x14ac:dyDescent="0.25">
      <c r="A89" s="24"/>
      <c r="B89" s="44"/>
      <c r="C89" s="26"/>
      <c r="D89" s="28"/>
      <c r="E89" s="28"/>
      <c r="F89" s="28"/>
      <c r="G89" s="31"/>
      <c r="H89" s="16" t="s">
        <v>133</v>
      </c>
      <c r="I89" s="8" t="s">
        <v>29</v>
      </c>
      <c r="J89" s="8">
        <v>1</v>
      </c>
      <c r="K89" s="8">
        <v>1</v>
      </c>
    </row>
    <row r="90" spans="1:11" ht="39.75" customHeight="1" x14ac:dyDescent="0.25">
      <c r="A90" s="24"/>
      <c r="B90" s="44"/>
      <c r="C90" s="26"/>
      <c r="D90" s="28"/>
      <c r="E90" s="28"/>
      <c r="F90" s="28"/>
      <c r="G90" s="31"/>
      <c r="H90" s="16" t="s">
        <v>77</v>
      </c>
      <c r="I90" s="18" t="s">
        <v>29</v>
      </c>
      <c r="J90" s="18">
        <v>200</v>
      </c>
      <c r="K90" s="8">
        <v>250</v>
      </c>
    </row>
    <row r="91" spans="1:11" ht="18.75" x14ac:dyDescent="0.25">
      <c r="A91" s="24"/>
      <c r="B91" s="44"/>
      <c r="C91" s="26"/>
      <c r="D91" s="28"/>
      <c r="E91" s="28"/>
      <c r="F91" s="28"/>
      <c r="G91" s="49" t="s">
        <v>78</v>
      </c>
      <c r="H91" s="16" t="s">
        <v>158</v>
      </c>
      <c r="I91" s="6" t="s">
        <v>29</v>
      </c>
      <c r="J91" s="6">
        <v>112.00000000000001</v>
      </c>
      <c r="K91" s="6">
        <v>140</v>
      </c>
    </row>
    <row r="92" spans="1:11" ht="18.75" x14ac:dyDescent="0.25">
      <c r="A92" s="24"/>
      <c r="B92" s="44"/>
      <c r="C92" s="26"/>
      <c r="D92" s="28"/>
      <c r="E92" s="28"/>
      <c r="F92" s="28"/>
      <c r="G92" s="49"/>
      <c r="H92" s="16" t="s">
        <v>155</v>
      </c>
      <c r="I92" s="6" t="s">
        <v>29</v>
      </c>
      <c r="J92" s="6">
        <v>88</v>
      </c>
      <c r="K92" s="6">
        <v>110</v>
      </c>
    </row>
    <row r="93" spans="1:11" ht="15.75" customHeight="1" x14ac:dyDescent="0.25">
      <c r="A93" s="24"/>
      <c r="B93" s="44"/>
      <c r="C93" s="26"/>
      <c r="D93" s="28"/>
      <c r="E93" s="28"/>
      <c r="F93" s="28"/>
      <c r="G93" s="49"/>
      <c r="H93" s="29" t="s">
        <v>51</v>
      </c>
      <c r="I93" s="30"/>
      <c r="J93" s="30"/>
      <c r="K93" s="30"/>
    </row>
    <row r="94" spans="1:11" ht="22.5" customHeight="1" x14ac:dyDescent="0.25">
      <c r="A94" s="24"/>
      <c r="B94" s="44"/>
      <c r="C94" s="26"/>
      <c r="D94" s="28"/>
      <c r="E94" s="28"/>
      <c r="F94" s="28"/>
      <c r="G94" s="35" t="s">
        <v>79</v>
      </c>
      <c r="H94" s="16" t="s">
        <v>134</v>
      </c>
      <c r="I94" s="17" t="s">
        <v>29</v>
      </c>
      <c r="J94" s="17">
        <v>2000</v>
      </c>
      <c r="K94" s="17">
        <v>2200</v>
      </c>
    </row>
    <row r="95" spans="1:11" ht="15.75" customHeight="1" x14ac:dyDescent="0.25">
      <c r="A95" s="24"/>
      <c r="B95" s="44"/>
      <c r="C95" s="26"/>
      <c r="D95" s="28"/>
      <c r="E95" s="28"/>
      <c r="F95" s="28"/>
      <c r="G95" s="35"/>
      <c r="H95" s="29" t="s">
        <v>53</v>
      </c>
      <c r="I95" s="30"/>
      <c r="J95" s="30"/>
      <c r="K95" s="30"/>
    </row>
    <row r="96" spans="1:11" ht="38.25" customHeight="1" x14ac:dyDescent="0.25">
      <c r="A96" s="24"/>
      <c r="B96" s="44"/>
      <c r="C96" s="26"/>
      <c r="D96" s="28"/>
      <c r="E96" s="28"/>
      <c r="F96" s="28"/>
      <c r="G96" s="36"/>
      <c r="H96" s="16" t="s">
        <v>135</v>
      </c>
      <c r="I96" s="17" t="s">
        <v>29</v>
      </c>
      <c r="J96" s="17">
        <v>100</v>
      </c>
      <c r="K96" s="17">
        <f>K90/J90*100</f>
        <v>125</v>
      </c>
    </row>
    <row r="97" spans="1:11" ht="18.75" x14ac:dyDescent="0.25">
      <c r="A97" s="24"/>
      <c r="B97" s="44"/>
      <c r="C97" s="50" t="s">
        <v>140</v>
      </c>
      <c r="D97" s="38" t="s">
        <v>16</v>
      </c>
      <c r="E97" s="38" t="s">
        <v>80</v>
      </c>
      <c r="F97" s="38" t="s">
        <v>18</v>
      </c>
      <c r="G97" s="22" t="s">
        <v>81</v>
      </c>
      <c r="H97" s="29" t="s">
        <v>48</v>
      </c>
      <c r="I97" s="30"/>
      <c r="J97" s="30"/>
      <c r="K97" s="30"/>
    </row>
    <row r="98" spans="1:11" ht="24.75" customHeight="1" x14ac:dyDescent="0.25">
      <c r="A98" s="24"/>
      <c r="B98" s="44"/>
      <c r="C98" s="51"/>
      <c r="D98" s="39"/>
      <c r="E98" s="39"/>
      <c r="F98" s="39"/>
      <c r="G98" s="34" t="s">
        <v>56</v>
      </c>
      <c r="H98" s="16" t="s">
        <v>112</v>
      </c>
      <c r="I98" s="17">
        <v>300</v>
      </c>
      <c r="J98" s="17">
        <v>320.7</v>
      </c>
      <c r="K98" s="17">
        <v>339.9</v>
      </c>
    </row>
    <row r="99" spans="1:11" ht="18.75" x14ac:dyDescent="0.25">
      <c r="A99" s="24"/>
      <c r="B99" s="44"/>
      <c r="C99" s="51"/>
      <c r="D99" s="39"/>
      <c r="E99" s="39"/>
      <c r="F99" s="39"/>
      <c r="G99" s="35"/>
      <c r="H99" s="29" t="s">
        <v>50</v>
      </c>
      <c r="I99" s="30"/>
      <c r="J99" s="30"/>
      <c r="K99" s="30"/>
    </row>
    <row r="100" spans="1:11" ht="18.75" x14ac:dyDescent="0.25">
      <c r="A100" s="24"/>
      <c r="B100" s="44"/>
      <c r="C100" s="51"/>
      <c r="D100" s="39"/>
      <c r="E100" s="39"/>
      <c r="F100" s="39"/>
      <c r="G100" s="35"/>
      <c r="H100" s="16" t="s">
        <v>136</v>
      </c>
      <c r="I100" s="18">
        <v>4</v>
      </c>
      <c r="J100" s="18">
        <v>4</v>
      </c>
      <c r="K100" s="18">
        <v>4</v>
      </c>
    </row>
    <row r="101" spans="1:11" ht="26.25" customHeight="1" x14ac:dyDescent="0.25">
      <c r="A101" s="24"/>
      <c r="B101" s="44"/>
      <c r="C101" s="51"/>
      <c r="D101" s="39"/>
      <c r="E101" s="39"/>
      <c r="F101" s="39"/>
      <c r="G101" s="36"/>
      <c r="H101" s="16" t="s">
        <v>137</v>
      </c>
      <c r="I101" s="18">
        <v>400</v>
      </c>
      <c r="J101" s="18">
        <v>500</v>
      </c>
      <c r="K101" s="18">
        <v>500</v>
      </c>
    </row>
    <row r="102" spans="1:11" ht="18.75" x14ac:dyDescent="0.25">
      <c r="A102" s="24"/>
      <c r="B102" s="44"/>
      <c r="C102" s="51"/>
      <c r="D102" s="39"/>
      <c r="E102" s="39"/>
      <c r="F102" s="39"/>
      <c r="G102" s="53" t="s">
        <v>59</v>
      </c>
      <c r="H102" s="29" t="s">
        <v>51</v>
      </c>
      <c r="I102" s="30"/>
      <c r="J102" s="30"/>
      <c r="K102" s="30"/>
    </row>
    <row r="103" spans="1:11" ht="37.5" x14ac:dyDescent="0.25">
      <c r="A103" s="24"/>
      <c r="B103" s="44"/>
      <c r="C103" s="51"/>
      <c r="D103" s="39"/>
      <c r="E103" s="39"/>
      <c r="F103" s="39"/>
      <c r="G103" s="54"/>
      <c r="H103" s="16" t="s">
        <v>138</v>
      </c>
      <c r="I103" s="17">
        <v>60</v>
      </c>
      <c r="J103" s="17">
        <v>60.2</v>
      </c>
      <c r="K103" s="17">
        <v>63.7</v>
      </c>
    </row>
    <row r="104" spans="1:11" ht="34.5" customHeight="1" x14ac:dyDescent="0.25">
      <c r="A104" s="24"/>
      <c r="B104" s="44"/>
      <c r="C104" s="51"/>
      <c r="D104" s="39"/>
      <c r="E104" s="39"/>
      <c r="F104" s="39"/>
      <c r="G104" s="55"/>
      <c r="H104" s="16" t="s">
        <v>139</v>
      </c>
      <c r="I104" s="17">
        <v>150</v>
      </c>
      <c r="J104" s="17">
        <v>160</v>
      </c>
      <c r="K104" s="17">
        <v>170</v>
      </c>
    </row>
    <row r="105" spans="1:11" ht="18.75" x14ac:dyDescent="0.25">
      <c r="A105" s="24"/>
      <c r="B105" s="44"/>
      <c r="C105" s="51"/>
      <c r="D105" s="39"/>
      <c r="E105" s="39"/>
      <c r="F105" s="39"/>
      <c r="G105" s="35" t="s">
        <v>61</v>
      </c>
      <c r="H105" s="29" t="s">
        <v>53</v>
      </c>
      <c r="I105" s="30"/>
      <c r="J105" s="30"/>
      <c r="K105" s="30"/>
    </row>
    <row r="106" spans="1:11" ht="41.25" customHeight="1" x14ac:dyDescent="0.25">
      <c r="A106" s="24"/>
      <c r="B106" s="44"/>
      <c r="C106" s="52"/>
      <c r="D106" s="40"/>
      <c r="E106" s="40"/>
      <c r="F106" s="40"/>
      <c r="G106" s="36"/>
      <c r="H106" s="16" t="s">
        <v>150</v>
      </c>
      <c r="I106" s="17">
        <v>100</v>
      </c>
      <c r="J106" s="17">
        <f>J101/I101*100</f>
        <v>125</v>
      </c>
      <c r="K106" s="17">
        <f>K101/I101*100</f>
        <v>125</v>
      </c>
    </row>
    <row r="107" spans="1:11" ht="18.75" x14ac:dyDescent="0.25">
      <c r="A107" s="24"/>
      <c r="B107" s="43" t="s">
        <v>109</v>
      </c>
      <c r="C107" s="43" t="s">
        <v>82</v>
      </c>
      <c r="D107" s="44"/>
      <c r="E107" s="44"/>
      <c r="F107" s="44"/>
      <c r="G107" s="44"/>
      <c r="H107" s="44"/>
      <c r="I107" s="44"/>
      <c r="J107" s="44"/>
      <c r="K107" s="44"/>
    </row>
    <row r="108" spans="1:11" ht="26.25" customHeight="1" x14ac:dyDescent="0.25">
      <c r="A108" s="24"/>
      <c r="B108" s="44"/>
      <c r="C108" s="25" t="s">
        <v>166</v>
      </c>
      <c r="D108" s="27" t="s">
        <v>16</v>
      </c>
      <c r="E108" s="27" t="s">
        <v>178</v>
      </c>
      <c r="F108" s="27" t="s">
        <v>83</v>
      </c>
      <c r="G108" s="32" t="s">
        <v>84</v>
      </c>
      <c r="H108" s="29" t="s">
        <v>28</v>
      </c>
      <c r="I108" s="30"/>
      <c r="J108" s="30"/>
      <c r="K108" s="30"/>
    </row>
    <row r="109" spans="1:11" ht="26.25" customHeight="1" x14ac:dyDescent="0.25">
      <c r="A109" s="24"/>
      <c r="B109" s="44"/>
      <c r="C109" s="26"/>
      <c r="D109" s="28"/>
      <c r="E109" s="28"/>
      <c r="F109" s="28"/>
      <c r="G109" s="33"/>
      <c r="H109" s="16" t="s">
        <v>141</v>
      </c>
      <c r="I109" s="7">
        <v>580</v>
      </c>
      <c r="J109" s="7">
        <v>620</v>
      </c>
      <c r="K109" s="7">
        <v>657.2</v>
      </c>
    </row>
    <row r="110" spans="1:11" ht="26.25" customHeight="1" x14ac:dyDescent="0.25">
      <c r="A110" s="24"/>
      <c r="B110" s="44"/>
      <c r="C110" s="26"/>
      <c r="D110" s="28"/>
      <c r="E110" s="28"/>
      <c r="F110" s="28"/>
      <c r="G110" s="34" t="s">
        <v>85</v>
      </c>
      <c r="H110" s="29" t="s">
        <v>31</v>
      </c>
      <c r="I110" s="30"/>
      <c r="J110" s="30"/>
      <c r="K110" s="30"/>
    </row>
    <row r="111" spans="1:11" ht="26.25" customHeight="1" x14ac:dyDescent="0.25">
      <c r="A111" s="24"/>
      <c r="B111" s="44"/>
      <c r="C111" s="26"/>
      <c r="D111" s="28"/>
      <c r="E111" s="28"/>
      <c r="F111" s="28"/>
      <c r="G111" s="35"/>
      <c r="H111" s="16" t="s">
        <v>142</v>
      </c>
      <c r="I111" s="18">
        <v>10</v>
      </c>
      <c r="J111" s="18">
        <v>10</v>
      </c>
      <c r="K111" s="18">
        <v>10</v>
      </c>
    </row>
    <row r="112" spans="1:11" ht="18.75" x14ac:dyDescent="0.25">
      <c r="A112" s="24"/>
      <c r="B112" s="44"/>
      <c r="C112" s="26"/>
      <c r="D112" s="28"/>
      <c r="E112" s="28"/>
      <c r="F112" s="28"/>
      <c r="G112" s="35"/>
      <c r="H112" s="16" t="s">
        <v>86</v>
      </c>
      <c r="I112" s="11">
        <v>590</v>
      </c>
      <c r="J112" s="11">
        <v>610</v>
      </c>
      <c r="K112" s="11">
        <v>650</v>
      </c>
    </row>
    <row r="113" spans="1:11" ht="18.75" x14ac:dyDescent="0.25">
      <c r="A113" s="24"/>
      <c r="B113" s="44"/>
      <c r="C113" s="26"/>
      <c r="D113" s="28"/>
      <c r="E113" s="28"/>
      <c r="F113" s="28"/>
      <c r="G113" s="36"/>
      <c r="H113" s="16" t="s">
        <v>158</v>
      </c>
      <c r="I113" s="11">
        <f>I112*0.6</f>
        <v>354</v>
      </c>
      <c r="J113" s="11">
        <f>J112*0.6</f>
        <v>366</v>
      </c>
      <c r="K113" s="11">
        <f>K112*0.6</f>
        <v>390</v>
      </c>
    </row>
    <row r="114" spans="1:11" ht="18.75" x14ac:dyDescent="0.25">
      <c r="A114" s="24"/>
      <c r="B114" s="44"/>
      <c r="C114" s="26"/>
      <c r="D114" s="28"/>
      <c r="E114" s="28"/>
      <c r="F114" s="28"/>
      <c r="G114" s="49" t="s">
        <v>87</v>
      </c>
      <c r="H114" s="16" t="s">
        <v>155</v>
      </c>
      <c r="I114" s="11">
        <f>I112*0.4</f>
        <v>236</v>
      </c>
      <c r="J114" s="11">
        <f>J112*0.4</f>
        <v>244</v>
      </c>
      <c r="K114" s="11">
        <f>K112*0.4</f>
        <v>260</v>
      </c>
    </row>
    <row r="115" spans="1:11" ht="26.25" customHeight="1" x14ac:dyDescent="0.25">
      <c r="A115" s="24"/>
      <c r="B115" s="44"/>
      <c r="C115" s="26"/>
      <c r="D115" s="28"/>
      <c r="E115" s="28"/>
      <c r="F115" s="28"/>
      <c r="G115" s="49"/>
      <c r="H115" s="29" t="s">
        <v>33</v>
      </c>
      <c r="I115" s="30"/>
      <c r="J115" s="30"/>
      <c r="K115" s="30"/>
    </row>
    <row r="116" spans="1:11" ht="26.25" customHeight="1" x14ac:dyDescent="0.25">
      <c r="A116" s="24"/>
      <c r="B116" s="44"/>
      <c r="C116" s="26"/>
      <c r="D116" s="28"/>
      <c r="E116" s="28"/>
      <c r="F116" s="28"/>
      <c r="G116" s="49"/>
      <c r="H116" s="16" t="s">
        <v>143</v>
      </c>
      <c r="I116" s="7">
        <v>58</v>
      </c>
      <c r="J116" s="7">
        <v>62</v>
      </c>
      <c r="K116" s="7">
        <v>65.72</v>
      </c>
    </row>
    <row r="117" spans="1:11" ht="26.25" customHeight="1" x14ac:dyDescent="0.25">
      <c r="A117" s="24"/>
      <c r="B117" s="44"/>
      <c r="C117" s="26"/>
      <c r="D117" s="28"/>
      <c r="E117" s="28"/>
      <c r="F117" s="28"/>
      <c r="G117" s="35" t="s">
        <v>88</v>
      </c>
      <c r="H117" s="29" t="s">
        <v>35</v>
      </c>
      <c r="I117" s="30"/>
      <c r="J117" s="30"/>
      <c r="K117" s="30"/>
    </row>
    <row r="118" spans="1:11" ht="69.75" customHeight="1" x14ac:dyDescent="0.25">
      <c r="A118" s="24"/>
      <c r="B118" s="44"/>
      <c r="C118" s="26"/>
      <c r="D118" s="28"/>
      <c r="E118" s="28"/>
      <c r="F118" s="28"/>
      <c r="G118" s="36"/>
      <c r="H118" s="16" t="s">
        <v>151</v>
      </c>
      <c r="I118" s="7">
        <v>100</v>
      </c>
      <c r="J118" s="7">
        <f>J112/I112*100</f>
        <v>103.38983050847457</v>
      </c>
      <c r="K118" s="7">
        <f>K112/I112*100</f>
        <v>110.16949152542372</v>
      </c>
    </row>
    <row r="119" spans="1:11" ht="15.75" customHeight="1" x14ac:dyDescent="0.25">
      <c r="A119" s="24"/>
      <c r="B119" s="44"/>
      <c r="C119" s="50" t="s">
        <v>169</v>
      </c>
      <c r="D119" s="38" t="s">
        <v>16</v>
      </c>
      <c r="E119" s="38" t="s">
        <v>89</v>
      </c>
      <c r="F119" s="38" t="s">
        <v>18</v>
      </c>
      <c r="G119" s="41" t="s">
        <v>90</v>
      </c>
      <c r="H119" s="29" t="s">
        <v>28</v>
      </c>
      <c r="I119" s="30"/>
      <c r="J119" s="30"/>
      <c r="K119" s="30"/>
    </row>
    <row r="120" spans="1:11" ht="20.25" customHeight="1" x14ac:dyDescent="0.25">
      <c r="A120" s="24"/>
      <c r="B120" s="44"/>
      <c r="C120" s="51"/>
      <c r="D120" s="39"/>
      <c r="E120" s="39"/>
      <c r="F120" s="39"/>
      <c r="G120" s="41"/>
      <c r="H120" s="16" t="s">
        <v>112</v>
      </c>
      <c r="I120" s="7">
        <v>304.39999999999998</v>
      </c>
      <c r="J120" s="7">
        <v>325.39999999999998</v>
      </c>
      <c r="K120" s="7">
        <v>344.9</v>
      </c>
    </row>
    <row r="121" spans="1:11" ht="20.25" customHeight="1" x14ac:dyDescent="0.25">
      <c r="A121" s="24"/>
      <c r="B121" s="44"/>
      <c r="C121" s="51"/>
      <c r="D121" s="39"/>
      <c r="E121" s="39"/>
      <c r="F121" s="39"/>
      <c r="G121" s="41"/>
      <c r="H121" s="29" t="s">
        <v>31</v>
      </c>
      <c r="I121" s="30"/>
      <c r="J121" s="30"/>
      <c r="K121" s="30"/>
    </row>
    <row r="122" spans="1:11" ht="23.25" customHeight="1" x14ac:dyDescent="0.25">
      <c r="A122" s="24"/>
      <c r="B122" s="44"/>
      <c r="C122" s="51"/>
      <c r="D122" s="39"/>
      <c r="E122" s="39"/>
      <c r="F122" s="39"/>
      <c r="G122" s="41"/>
      <c r="H122" s="16" t="s">
        <v>91</v>
      </c>
      <c r="I122" s="18">
        <v>1</v>
      </c>
      <c r="J122" s="18" t="s">
        <v>29</v>
      </c>
      <c r="K122" s="18" t="s">
        <v>29</v>
      </c>
    </row>
    <row r="123" spans="1:11" ht="36.75" customHeight="1" x14ac:dyDescent="0.25">
      <c r="A123" s="24"/>
      <c r="B123" s="44"/>
      <c r="C123" s="51"/>
      <c r="D123" s="39"/>
      <c r="E123" s="39"/>
      <c r="F123" s="39"/>
      <c r="G123" s="31" t="s">
        <v>92</v>
      </c>
      <c r="H123" s="16" t="s">
        <v>144</v>
      </c>
      <c r="I123" s="18">
        <v>20</v>
      </c>
      <c r="J123" s="18">
        <v>45</v>
      </c>
      <c r="K123" s="18">
        <v>50</v>
      </c>
    </row>
    <row r="124" spans="1:11" ht="15.75" customHeight="1" x14ac:dyDescent="0.25">
      <c r="A124" s="24"/>
      <c r="B124" s="44"/>
      <c r="C124" s="51"/>
      <c r="D124" s="39"/>
      <c r="E124" s="39"/>
      <c r="F124" s="39"/>
      <c r="G124" s="31"/>
      <c r="H124" s="29" t="s">
        <v>33</v>
      </c>
      <c r="I124" s="42"/>
      <c r="J124" s="42"/>
      <c r="K124" s="42"/>
    </row>
    <row r="125" spans="1:11" ht="42" customHeight="1" x14ac:dyDescent="0.25">
      <c r="A125" s="24"/>
      <c r="B125" s="44"/>
      <c r="C125" s="51"/>
      <c r="D125" s="39"/>
      <c r="E125" s="39"/>
      <c r="F125" s="39"/>
      <c r="G125" s="31"/>
      <c r="H125" s="16" t="s">
        <v>167</v>
      </c>
      <c r="I125" s="17">
        <v>180</v>
      </c>
      <c r="J125" s="18" t="s">
        <v>29</v>
      </c>
      <c r="K125" s="18" t="s">
        <v>29</v>
      </c>
    </row>
    <row r="126" spans="1:11" ht="38.25" customHeight="1" x14ac:dyDescent="0.25">
      <c r="A126" s="24"/>
      <c r="B126" s="44"/>
      <c r="C126" s="51"/>
      <c r="D126" s="39"/>
      <c r="E126" s="39"/>
      <c r="F126" s="39"/>
      <c r="G126" s="31" t="s">
        <v>93</v>
      </c>
      <c r="H126" s="16" t="s">
        <v>145</v>
      </c>
      <c r="I126" s="17">
        <v>6219.9999999999982</v>
      </c>
      <c r="J126" s="17">
        <v>7231.1111111111104</v>
      </c>
      <c r="K126" s="17">
        <v>6898</v>
      </c>
    </row>
    <row r="127" spans="1:11" ht="18.75" x14ac:dyDescent="0.25">
      <c r="A127" s="24"/>
      <c r="B127" s="44"/>
      <c r="C127" s="51"/>
      <c r="D127" s="39"/>
      <c r="E127" s="39"/>
      <c r="F127" s="39"/>
      <c r="G127" s="31"/>
      <c r="H127" s="29" t="s">
        <v>35</v>
      </c>
      <c r="I127" s="30"/>
      <c r="J127" s="30"/>
      <c r="K127" s="30"/>
    </row>
    <row r="128" spans="1:11" ht="34.5" customHeight="1" x14ac:dyDescent="0.25">
      <c r="A128" s="24"/>
      <c r="B128" s="44"/>
      <c r="C128" s="51"/>
      <c r="D128" s="39"/>
      <c r="E128" s="39"/>
      <c r="F128" s="39"/>
      <c r="G128" s="34" t="s">
        <v>94</v>
      </c>
      <c r="H128" s="16" t="s">
        <v>170</v>
      </c>
      <c r="I128" s="7">
        <v>100</v>
      </c>
      <c r="J128" s="7"/>
      <c r="K128" s="7"/>
    </row>
    <row r="129" spans="1:11" ht="39" customHeight="1" x14ac:dyDescent="0.25">
      <c r="A129" s="24"/>
      <c r="B129" s="44"/>
      <c r="C129" s="52"/>
      <c r="D129" s="40"/>
      <c r="E129" s="40"/>
      <c r="F129" s="40"/>
      <c r="G129" s="36"/>
      <c r="H129" s="16" t="s">
        <v>146</v>
      </c>
      <c r="I129" s="7">
        <v>100</v>
      </c>
      <c r="J129" s="7">
        <v>225</v>
      </c>
      <c r="K129" s="7">
        <v>250</v>
      </c>
    </row>
    <row r="130" spans="1:11" ht="31.5" customHeight="1" x14ac:dyDescent="0.25">
      <c r="A130" s="24"/>
      <c r="B130" s="44"/>
      <c r="C130" s="25" t="s">
        <v>171</v>
      </c>
      <c r="D130" s="27" t="s">
        <v>16</v>
      </c>
      <c r="E130" s="27" t="s">
        <v>179</v>
      </c>
      <c r="F130" s="27" t="s">
        <v>18</v>
      </c>
      <c r="G130" s="32" t="s">
        <v>95</v>
      </c>
      <c r="H130" s="29" t="s">
        <v>19</v>
      </c>
      <c r="I130" s="30"/>
      <c r="J130" s="30"/>
      <c r="K130" s="30"/>
    </row>
    <row r="131" spans="1:11" ht="33.75" customHeight="1" x14ac:dyDescent="0.25">
      <c r="A131" s="24"/>
      <c r="B131" s="44"/>
      <c r="C131" s="26"/>
      <c r="D131" s="28"/>
      <c r="E131" s="28"/>
      <c r="F131" s="28"/>
      <c r="G131" s="33"/>
      <c r="H131" s="16" t="s">
        <v>141</v>
      </c>
      <c r="I131" s="7">
        <v>400</v>
      </c>
      <c r="J131" s="7">
        <v>427.6</v>
      </c>
      <c r="K131" s="7">
        <v>453.3</v>
      </c>
    </row>
    <row r="132" spans="1:11" ht="18.75" x14ac:dyDescent="0.25">
      <c r="A132" s="24"/>
      <c r="B132" s="44"/>
      <c r="C132" s="26"/>
      <c r="D132" s="28"/>
      <c r="E132" s="28"/>
      <c r="F132" s="28"/>
      <c r="G132" s="31" t="s">
        <v>96</v>
      </c>
      <c r="H132" s="29" t="s">
        <v>40</v>
      </c>
      <c r="I132" s="30"/>
      <c r="J132" s="30"/>
      <c r="K132" s="30"/>
    </row>
    <row r="133" spans="1:11" ht="18.75" x14ac:dyDescent="0.25">
      <c r="A133" s="24"/>
      <c r="B133" s="44"/>
      <c r="C133" s="26"/>
      <c r="D133" s="28"/>
      <c r="E133" s="28"/>
      <c r="F133" s="28"/>
      <c r="G133" s="31"/>
      <c r="H133" s="16" t="s">
        <v>142</v>
      </c>
      <c r="I133" s="18">
        <v>1</v>
      </c>
      <c r="J133" s="18">
        <v>1</v>
      </c>
      <c r="K133" s="18">
        <v>1</v>
      </c>
    </row>
    <row r="134" spans="1:11" ht="35.25" customHeight="1" x14ac:dyDescent="0.25">
      <c r="A134" s="24"/>
      <c r="B134" s="44"/>
      <c r="C134" s="26"/>
      <c r="D134" s="28"/>
      <c r="E134" s="28"/>
      <c r="F134" s="28"/>
      <c r="G134" s="31" t="s">
        <v>97</v>
      </c>
      <c r="H134" s="16" t="s">
        <v>77</v>
      </c>
      <c r="I134" s="11">
        <v>400</v>
      </c>
      <c r="J134" s="11">
        <v>420</v>
      </c>
      <c r="K134" s="11">
        <v>430</v>
      </c>
    </row>
    <row r="135" spans="1:11" ht="18.75" x14ac:dyDescent="0.25">
      <c r="A135" s="24"/>
      <c r="B135" s="44"/>
      <c r="C135" s="26"/>
      <c r="D135" s="28"/>
      <c r="E135" s="28"/>
      <c r="F135" s="28"/>
      <c r="G135" s="31"/>
      <c r="H135" s="16" t="s">
        <v>158</v>
      </c>
      <c r="I135" s="11">
        <f>I134*65%</f>
        <v>260</v>
      </c>
      <c r="J135" s="11">
        <f>J134*65%</f>
        <v>273</v>
      </c>
      <c r="K135" s="11">
        <v>280</v>
      </c>
    </row>
    <row r="136" spans="1:11" ht="18.75" x14ac:dyDescent="0.25">
      <c r="A136" s="24"/>
      <c r="B136" s="44"/>
      <c r="C136" s="26"/>
      <c r="D136" s="28"/>
      <c r="E136" s="28"/>
      <c r="F136" s="28"/>
      <c r="G136" s="31"/>
      <c r="H136" s="16" t="s">
        <v>155</v>
      </c>
      <c r="I136" s="11">
        <f>I134*35%</f>
        <v>140</v>
      </c>
      <c r="J136" s="11">
        <f>J134*35%</f>
        <v>147</v>
      </c>
      <c r="K136" s="11">
        <v>150</v>
      </c>
    </row>
    <row r="137" spans="1:11" ht="25.5" customHeight="1" x14ac:dyDescent="0.25">
      <c r="A137" s="24"/>
      <c r="B137" s="44"/>
      <c r="C137" s="26"/>
      <c r="D137" s="28"/>
      <c r="E137" s="28"/>
      <c r="F137" s="28"/>
      <c r="G137" s="31"/>
      <c r="H137" s="29" t="s">
        <v>33</v>
      </c>
      <c r="I137" s="30"/>
      <c r="J137" s="30"/>
      <c r="K137" s="30"/>
    </row>
    <row r="138" spans="1:11" ht="27.75" customHeight="1" x14ac:dyDescent="0.25">
      <c r="A138" s="24"/>
      <c r="B138" s="44"/>
      <c r="C138" s="26"/>
      <c r="D138" s="28"/>
      <c r="E138" s="28"/>
      <c r="F138" s="28"/>
      <c r="G138" s="34" t="s">
        <v>98</v>
      </c>
      <c r="H138" s="16" t="s">
        <v>62</v>
      </c>
      <c r="I138" s="7">
        <v>1000</v>
      </c>
      <c r="J138" s="7">
        <f>J131/J134*1000</f>
        <v>1018.0952380952382</v>
      </c>
      <c r="K138" s="7">
        <f>K131/K134*1000</f>
        <v>1054.1860465116279</v>
      </c>
    </row>
    <row r="139" spans="1:11" ht="15.75" customHeight="1" x14ac:dyDescent="0.25">
      <c r="A139" s="24"/>
      <c r="B139" s="44"/>
      <c r="C139" s="26"/>
      <c r="D139" s="28"/>
      <c r="E139" s="28"/>
      <c r="F139" s="28"/>
      <c r="G139" s="35"/>
      <c r="H139" s="29" t="s">
        <v>35</v>
      </c>
      <c r="I139" s="30"/>
      <c r="J139" s="30"/>
      <c r="K139" s="30"/>
    </row>
    <row r="140" spans="1:11" ht="45" customHeight="1" x14ac:dyDescent="0.25">
      <c r="A140" s="24"/>
      <c r="B140" s="44"/>
      <c r="C140" s="26"/>
      <c r="D140" s="28"/>
      <c r="E140" s="28"/>
      <c r="F140" s="28"/>
      <c r="G140" s="36"/>
      <c r="H140" s="16" t="s">
        <v>152</v>
      </c>
      <c r="I140" s="7">
        <v>100</v>
      </c>
      <c r="J140" s="7">
        <f>J134/I134*100</f>
        <v>105</v>
      </c>
      <c r="K140" s="7">
        <f>K134/I134*100</f>
        <v>107.5</v>
      </c>
    </row>
    <row r="141" spans="1:11" ht="19.5" customHeight="1" x14ac:dyDescent="0.25">
      <c r="A141" s="24"/>
      <c r="B141" s="44"/>
      <c r="C141" s="25" t="s">
        <v>182</v>
      </c>
      <c r="D141" s="27" t="s">
        <v>16</v>
      </c>
      <c r="E141" s="27" t="s">
        <v>180</v>
      </c>
      <c r="F141" s="27" t="s">
        <v>18</v>
      </c>
      <c r="G141" s="32" t="s">
        <v>99</v>
      </c>
      <c r="H141" s="37" t="s">
        <v>28</v>
      </c>
      <c r="I141" s="26"/>
      <c r="J141" s="26"/>
      <c r="K141" s="26"/>
    </row>
    <row r="142" spans="1:11" ht="20.25" customHeight="1" x14ac:dyDescent="0.25">
      <c r="A142" s="24"/>
      <c r="B142" s="44"/>
      <c r="C142" s="26"/>
      <c r="D142" s="28"/>
      <c r="E142" s="28"/>
      <c r="F142" s="28"/>
      <c r="G142" s="33"/>
      <c r="H142" s="13" t="s">
        <v>141</v>
      </c>
      <c r="I142" s="9">
        <v>122.9</v>
      </c>
      <c r="J142" s="9">
        <v>131.4</v>
      </c>
      <c r="K142" s="9">
        <v>139.30000000000001</v>
      </c>
    </row>
    <row r="143" spans="1:11" ht="27.75" customHeight="1" x14ac:dyDescent="0.25">
      <c r="A143" s="24"/>
      <c r="B143" s="44"/>
      <c r="C143" s="26"/>
      <c r="D143" s="28"/>
      <c r="E143" s="28"/>
      <c r="F143" s="28"/>
      <c r="G143" s="31" t="s">
        <v>100</v>
      </c>
      <c r="H143" s="37" t="s">
        <v>31</v>
      </c>
      <c r="I143" s="26"/>
      <c r="J143" s="26"/>
      <c r="K143" s="26"/>
    </row>
    <row r="144" spans="1:11" ht="25.5" customHeight="1" x14ac:dyDescent="0.25">
      <c r="A144" s="24"/>
      <c r="B144" s="44"/>
      <c r="C144" s="26"/>
      <c r="D144" s="28"/>
      <c r="E144" s="28"/>
      <c r="F144" s="28"/>
      <c r="G144" s="31"/>
      <c r="H144" s="13" t="s">
        <v>142</v>
      </c>
      <c r="I144" s="15">
        <v>1</v>
      </c>
      <c r="J144" s="15">
        <v>1</v>
      </c>
      <c r="K144" s="15">
        <v>1</v>
      </c>
    </row>
    <row r="145" spans="1:11" ht="39" customHeight="1" x14ac:dyDescent="0.25">
      <c r="A145" s="24"/>
      <c r="B145" s="44"/>
      <c r="C145" s="26"/>
      <c r="D145" s="28"/>
      <c r="E145" s="28"/>
      <c r="F145" s="28"/>
      <c r="G145" s="31" t="s">
        <v>101</v>
      </c>
      <c r="H145" s="13" t="s">
        <v>77</v>
      </c>
      <c r="I145" s="14">
        <v>150</v>
      </c>
      <c r="J145" s="14">
        <v>170</v>
      </c>
      <c r="K145" s="14">
        <v>200</v>
      </c>
    </row>
    <row r="146" spans="1:11" ht="18.75" x14ac:dyDescent="0.25">
      <c r="A146" s="24"/>
      <c r="B146" s="44"/>
      <c r="C146" s="26"/>
      <c r="D146" s="28"/>
      <c r="E146" s="28"/>
      <c r="F146" s="28"/>
      <c r="G146" s="31"/>
      <c r="H146" s="13" t="s">
        <v>161</v>
      </c>
      <c r="I146" s="14">
        <v>105</v>
      </c>
      <c r="J146" s="14">
        <v>118.99999999999999</v>
      </c>
      <c r="K146" s="14">
        <v>140</v>
      </c>
    </row>
    <row r="147" spans="1:11" ht="17.25" customHeight="1" x14ac:dyDescent="0.25">
      <c r="A147" s="24"/>
      <c r="B147" s="44"/>
      <c r="C147" s="26"/>
      <c r="D147" s="28"/>
      <c r="E147" s="28"/>
      <c r="F147" s="28"/>
      <c r="G147" s="31"/>
      <c r="H147" s="13" t="s">
        <v>162</v>
      </c>
      <c r="I147" s="14">
        <v>45</v>
      </c>
      <c r="J147" s="14">
        <v>51</v>
      </c>
      <c r="K147" s="14">
        <v>60</v>
      </c>
    </row>
    <row r="148" spans="1:11" ht="21" customHeight="1" x14ac:dyDescent="0.25">
      <c r="A148" s="24"/>
      <c r="B148" s="44"/>
      <c r="C148" s="26"/>
      <c r="D148" s="28"/>
      <c r="E148" s="28"/>
      <c r="F148" s="28"/>
      <c r="G148" s="31"/>
      <c r="H148" s="37" t="s">
        <v>33</v>
      </c>
      <c r="I148" s="26"/>
      <c r="J148" s="26"/>
      <c r="K148" s="26"/>
    </row>
    <row r="149" spans="1:11" ht="27" customHeight="1" x14ac:dyDescent="0.25">
      <c r="A149" s="24"/>
      <c r="B149" s="44"/>
      <c r="C149" s="26"/>
      <c r="D149" s="28"/>
      <c r="E149" s="28"/>
      <c r="F149" s="28"/>
      <c r="G149" s="34" t="s">
        <v>102</v>
      </c>
      <c r="H149" s="13" t="s">
        <v>147</v>
      </c>
      <c r="I149" s="9">
        <v>122.9</v>
      </c>
      <c r="J149" s="9">
        <v>131.4</v>
      </c>
      <c r="K149" s="9">
        <v>139.30000000000001</v>
      </c>
    </row>
    <row r="150" spans="1:11" ht="28.5" customHeight="1" x14ac:dyDescent="0.25">
      <c r="A150" s="24"/>
      <c r="B150" s="44"/>
      <c r="C150" s="26"/>
      <c r="D150" s="28"/>
      <c r="E150" s="28"/>
      <c r="F150" s="28"/>
      <c r="G150" s="35"/>
      <c r="H150" s="13" t="s">
        <v>148</v>
      </c>
      <c r="I150" s="9">
        <f>I142/I145*1000</f>
        <v>819.33333333333337</v>
      </c>
      <c r="J150" s="9">
        <f>J142/J145*1000</f>
        <v>772.94117647058829</v>
      </c>
      <c r="K150" s="9">
        <f>K142/K145*1000</f>
        <v>696.5</v>
      </c>
    </row>
    <row r="151" spans="1:11" ht="21" customHeight="1" x14ac:dyDescent="0.25">
      <c r="A151" s="24"/>
      <c r="B151" s="44"/>
      <c r="C151" s="26"/>
      <c r="D151" s="28"/>
      <c r="E151" s="28"/>
      <c r="F151" s="28"/>
      <c r="G151" s="35"/>
      <c r="H151" s="37" t="s">
        <v>35</v>
      </c>
      <c r="I151" s="26"/>
      <c r="J151" s="26"/>
      <c r="K151" s="26"/>
    </row>
    <row r="152" spans="1:11" ht="39.75" customHeight="1" x14ac:dyDescent="0.25">
      <c r="A152" s="24"/>
      <c r="B152" s="44"/>
      <c r="C152" s="26"/>
      <c r="D152" s="28"/>
      <c r="E152" s="28"/>
      <c r="F152" s="28"/>
      <c r="G152" s="36"/>
      <c r="H152" s="13" t="s">
        <v>149</v>
      </c>
      <c r="I152" s="9">
        <v>100</v>
      </c>
      <c r="J152" s="9">
        <f>J145/I145*100</f>
        <v>113.33333333333333</v>
      </c>
      <c r="K152" s="9">
        <f>K145/I145*100</f>
        <v>133.33333333333331</v>
      </c>
    </row>
    <row r="153" spans="1:11" ht="51" customHeight="1" x14ac:dyDescent="0.25">
      <c r="A153" s="63" t="s">
        <v>103</v>
      </c>
      <c r="B153" s="64"/>
      <c r="C153" s="64"/>
      <c r="D153" s="64"/>
      <c r="E153" s="65"/>
      <c r="F153" s="45" t="s">
        <v>104</v>
      </c>
      <c r="G153" s="2" t="s">
        <v>172</v>
      </c>
      <c r="H153" s="72"/>
      <c r="I153" s="73"/>
      <c r="J153" s="73"/>
      <c r="K153" s="74"/>
    </row>
    <row r="154" spans="1:11" ht="24" customHeight="1" x14ac:dyDescent="0.25">
      <c r="A154" s="66"/>
      <c r="B154" s="67"/>
      <c r="C154" s="67"/>
      <c r="D154" s="67"/>
      <c r="E154" s="68"/>
      <c r="F154" s="46"/>
      <c r="G154" s="3" t="s">
        <v>173</v>
      </c>
      <c r="H154" s="75"/>
      <c r="I154" s="76"/>
      <c r="J154" s="76"/>
      <c r="K154" s="77"/>
    </row>
    <row r="155" spans="1:11" ht="24" customHeight="1" x14ac:dyDescent="0.25">
      <c r="A155" s="66"/>
      <c r="B155" s="67"/>
      <c r="C155" s="67"/>
      <c r="D155" s="67"/>
      <c r="E155" s="68"/>
      <c r="F155" s="46"/>
      <c r="G155" s="3" t="s">
        <v>174</v>
      </c>
      <c r="H155" s="75"/>
      <c r="I155" s="76"/>
      <c r="J155" s="76"/>
      <c r="K155" s="77"/>
    </row>
    <row r="156" spans="1:11" ht="24" customHeight="1" x14ac:dyDescent="0.25">
      <c r="A156" s="66"/>
      <c r="B156" s="67"/>
      <c r="C156" s="67"/>
      <c r="D156" s="67"/>
      <c r="E156" s="68"/>
      <c r="F156" s="47"/>
      <c r="G156" s="3" t="s">
        <v>175</v>
      </c>
      <c r="H156" s="75"/>
      <c r="I156" s="76"/>
      <c r="J156" s="76"/>
      <c r="K156" s="77"/>
    </row>
    <row r="157" spans="1:11" ht="47.25" customHeight="1" x14ac:dyDescent="0.25">
      <c r="A157" s="66"/>
      <c r="B157" s="67"/>
      <c r="C157" s="67"/>
      <c r="D157" s="67"/>
      <c r="E157" s="68"/>
      <c r="F157" s="48" t="s">
        <v>105</v>
      </c>
      <c r="G157" s="2" t="s">
        <v>172</v>
      </c>
      <c r="H157" s="75"/>
      <c r="I157" s="76"/>
      <c r="J157" s="76"/>
      <c r="K157" s="77"/>
    </row>
    <row r="158" spans="1:11" ht="24" customHeight="1" x14ac:dyDescent="0.25">
      <c r="A158" s="66"/>
      <c r="B158" s="67"/>
      <c r="C158" s="67"/>
      <c r="D158" s="67"/>
      <c r="E158" s="68"/>
      <c r="F158" s="48"/>
      <c r="G158" s="3" t="s">
        <v>173</v>
      </c>
      <c r="H158" s="75"/>
      <c r="I158" s="76"/>
      <c r="J158" s="76"/>
      <c r="K158" s="77"/>
    </row>
    <row r="159" spans="1:11" ht="24" customHeight="1" x14ac:dyDescent="0.25">
      <c r="A159" s="66"/>
      <c r="B159" s="67"/>
      <c r="C159" s="67"/>
      <c r="D159" s="67"/>
      <c r="E159" s="68"/>
      <c r="F159" s="48"/>
      <c r="G159" s="3" t="s">
        <v>174</v>
      </c>
      <c r="H159" s="75"/>
      <c r="I159" s="76"/>
      <c r="J159" s="76"/>
      <c r="K159" s="77"/>
    </row>
    <row r="160" spans="1:11" ht="24" hidden="1" customHeight="1" x14ac:dyDescent="0.25">
      <c r="A160" s="66"/>
      <c r="B160" s="67"/>
      <c r="C160" s="67"/>
      <c r="D160" s="67"/>
      <c r="E160" s="68"/>
      <c r="F160" s="48"/>
      <c r="G160" s="3" t="s">
        <v>175</v>
      </c>
      <c r="H160" s="75"/>
      <c r="I160" s="76"/>
      <c r="J160" s="76"/>
      <c r="K160" s="77"/>
    </row>
    <row r="161" spans="1:11" ht="24" hidden="1" customHeight="1" x14ac:dyDescent="0.25">
      <c r="A161" s="66"/>
      <c r="B161" s="67"/>
      <c r="C161" s="67"/>
      <c r="D161" s="67"/>
      <c r="E161" s="68"/>
      <c r="F161" s="48"/>
      <c r="G161" s="2" t="s">
        <v>106</v>
      </c>
      <c r="H161" s="75"/>
      <c r="I161" s="76"/>
      <c r="J161" s="76"/>
      <c r="K161" s="77"/>
    </row>
    <row r="162" spans="1:11" ht="24" hidden="1" customHeight="1" x14ac:dyDescent="0.25">
      <c r="A162" s="66"/>
      <c r="B162" s="67"/>
      <c r="C162" s="67"/>
      <c r="D162" s="67"/>
      <c r="E162" s="68"/>
      <c r="F162" s="48"/>
      <c r="G162" s="3" t="s">
        <v>107</v>
      </c>
      <c r="H162" s="75"/>
      <c r="I162" s="76"/>
      <c r="J162" s="76"/>
      <c r="K162" s="77"/>
    </row>
    <row r="163" spans="1:11" ht="24" hidden="1" customHeight="1" x14ac:dyDescent="0.25">
      <c r="A163" s="66"/>
      <c r="B163" s="67"/>
      <c r="C163" s="67"/>
      <c r="D163" s="67"/>
      <c r="E163" s="68"/>
      <c r="F163" s="48"/>
      <c r="G163" s="3" t="s">
        <v>32</v>
      </c>
      <c r="H163" s="75"/>
      <c r="I163" s="76"/>
      <c r="J163" s="76"/>
      <c r="K163" s="77"/>
    </row>
    <row r="164" spans="1:11" ht="24" hidden="1" customHeight="1" x14ac:dyDescent="0.25">
      <c r="A164" s="66"/>
      <c r="B164" s="67"/>
      <c r="C164" s="67"/>
      <c r="D164" s="67"/>
      <c r="E164" s="68"/>
      <c r="F164" s="48"/>
      <c r="G164" s="3" t="s">
        <v>34</v>
      </c>
      <c r="H164" s="75"/>
      <c r="I164" s="76"/>
      <c r="J164" s="76"/>
      <c r="K164" s="77"/>
    </row>
    <row r="165" spans="1:11" ht="24" customHeight="1" x14ac:dyDescent="0.25">
      <c r="A165" s="69"/>
      <c r="B165" s="70"/>
      <c r="C165" s="70"/>
      <c r="D165" s="70"/>
      <c r="E165" s="71"/>
      <c r="F165" s="48"/>
      <c r="G165" s="3" t="s">
        <v>175</v>
      </c>
      <c r="H165" s="78"/>
      <c r="I165" s="79"/>
      <c r="J165" s="79"/>
      <c r="K165" s="80"/>
    </row>
    <row r="166" spans="1:11" ht="15.75" customHeight="1" x14ac:dyDescent="0.25">
      <c r="A166" s="23" t="s">
        <v>108</v>
      </c>
      <c r="B166" s="23"/>
    </row>
    <row r="167" spans="1:11" ht="15.75" customHeight="1" x14ac:dyDescent="0.25"/>
    <row r="168" spans="1:11" ht="15.75" customHeight="1" x14ac:dyDescent="0.25"/>
    <row r="169" spans="1:11" ht="15.75" customHeight="1" x14ac:dyDescent="0.25"/>
    <row r="170" spans="1:11" ht="15.75" customHeight="1" x14ac:dyDescent="0.25">
      <c r="A170" s="61" t="s">
        <v>181</v>
      </c>
      <c r="B170" s="62"/>
      <c r="C170" s="62"/>
      <c r="D170" s="62"/>
      <c r="E170" s="62"/>
      <c r="F170" s="62"/>
      <c r="G170" s="62"/>
      <c r="H170" s="62"/>
      <c r="I170" s="62"/>
      <c r="J170" s="62"/>
      <c r="K170" s="62"/>
    </row>
    <row r="171" spans="1:11" ht="15.75" customHeight="1" x14ac:dyDescent="0.25">
      <c r="A171" s="62"/>
      <c r="B171" s="62"/>
      <c r="C171" s="62"/>
      <c r="D171" s="62"/>
      <c r="E171" s="62"/>
      <c r="F171" s="62"/>
      <c r="G171" s="62"/>
      <c r="H171" s="62"/>
      <c r="I171" s="62"/>
      <c r="J171" s="62"/>
      <c r="K171" s="62"/>
    </row>
    <row r="172" spans="1:11" ht="15.75" customHeight="1" x14ac:dyDescent="0.25">
      <c r="A172" s="62"/>
      <c r="B172" s="62"/>
      <c r="C172" s="62"/>
      <c r="D172" s="62"/>
      <c r="E172" s="62"/>
      <c r="F172" s="62"/>
      <c r="G172" s="62"/>
      <c r="H172" s="62"/>
      <c r="I172" s="62"/>
      <c r="J172" s="62"/>
      <c r="K172" s="62"/>
    </row>
    <row r="173" spans="1:11" ht="15.75" customHeight="1" x14ac:dyDescent="0.25"/>
    <row r="174" spans="1:11" ht="15.75" customHeight="1" x14ac:dyDescent="0.25"/>
    <row r="175" spans="1:11" ht="15.75" customHeight="1" x14ac:dyDescent="0.25"/>
    <row r="176" spans="1:11"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sheetData>
  <mergeCells count="187">
    <mergeCell ref="A170:K172"/>
    <mergeCell ref="A153:E165"/>
    <mergeCell ref="H153:K165"/>
    <mergeCell ref="H1:K1"/>
    <mergeCell ref="B2:K2"/>
    <mergeCell ref="A4:A6"/>
    <mergeCell ref="B4:B6"/>
    <mergeCell ref="C4:C6"/>
    <mergeCell ref="D4:D6"/>
    <mergeCell ref="E4:E6"/>
    <mergeCell ref="F4:F6"/>
    <mergeCell ref="G4:G6"/>
    <mergeCell ref="H4:K5"/>
    <mergeCell ref="C20:C27"/>
    <mergeCell ref="D20:D27"/>
    <mergeCell ref="E20:E27"/>
    <mergeCell ref="F20:F27"/>
    <mergeCell ref="G20:G21"/>
    <mergeCell ref="A8:A85"/>
    <mergeCell ref="B8:B39"/>
    <mergeCell ref="C8:K8"/>
    <mergeCell ref="C9:C19"/>
    <mergeCell ref="D9:D19"/>
    <mergeCell ref="E9:E19"/>
    <mergeCell ref="F9:F19"/>
    <mergeCell ref="G9:G10"/>
    <mergeCell ref="H9:K9"/>
    <mergeCell ref="G11:G12"/>
    <mergeCell ref="H20:K20"/>
    <mergeCell ref="G22:G23"/>
    <mergeCell ref="H22:K22"/>
    <mergeCell ref="G24:G25"/>
    <mergeCell ref="H24:K24"/>
    <mergeCell ref="G26:G27"/>
    <mergeCell ref="H26:K26"/>
    <mergeCell ref="H11:K11"/>
    <mergeCell ref="G13:G16"/>
    <mergeCell ref="H16:K16"/>
    <mergeCell ref="G17:G19"/>
    <mergeCell ref="H18:K18"/>
    <mergeCell ref="G37:G39"/>
    <mergeCell ref="H38:K38"/>
    <mergeCell ref="B40:B106"/>
    <mergeCell ref="C40:K40"/>
    <mergeCell ref="C41:C52"/>
    <mergeCell ref="D41:D52"/>
    <mergeCell ref="E41:E52"/>
    <mergeCell ref="F41:F52"/>
    <mergeCell ref="H41:K42"/>
    <mergeCell ref="H43:H44"/>
    <mergeCell ref="C28:C39"/>
    <mergeCell ref="D28:D39"/>
    <mergeCell ref="E28:E39"/>
    <mergeCell ref="F28:F39"/>
    <mergeCell ref="G28:G29"/>
    <mergeCell ref="H28:K28"/>
    <mergeCell ref="G30:G32"/>
    <mergeCell ref="H30:K30"/>
    <mergeCell ref="G33:G36"/>
    <mergeCell ref="H36:K36"/>
    <mergeCell ref="I43:I44"/>
    <mergeCell ref="J43:J44"/>
    <mergeCell ref="K43:K44"/>
    <mergeCell ref="G45:G49"/>
    <mergeCell ref="H45:K46"/>
    <mergeCell ref="H47:H48"/>
    <mergeCell ref="I47:I48"/>
    <mergeCell ref="J47:J48"/>
    <mergeCell ref="K47:K48"/>
    <mergeCell ref="H49:K49"/>
    <mergeCell ref="C64:C74"/>
    <mergeCell ref="D64:D74"/>
    <mergeCell ref="E64:E74"/>
    <mergeCell ref="F64:F74"/>
    <mergeCell ref="G64:G65"/>
    <mergeCell ref="H64:K64"/>
    <mergeCell ref="G50:G52"/>
    <mergeCell ref="H51:K51"/>
    <mergeCell ref="C53:C63"/>
    <mergeCell ref="D53:D63"/>
    <mergeCell ref="E53:E63"/>
    <mergeCell ref="F53:F63"/>
    <mergeCell ref="G53:G54"/>
    <mergeCell ref="H53:K53"/>
    <mergeCell ref="G55:G57"/>
    <mergeCell ref="H55:K55"/>
    <mergeCell ref="G66:G67"/>
    <mergeCell ref="H66:K66"/>
    <mergeCell ref="G68:G72"/>
    <mergeCell ref="H71:K71"/>
    <mergeCell ref="G73:G74"/>
    <mergeCell ref="H73:K73"/>
    <mergeCell ref="G58:G60"/>
    <mergeCell ref="H60:K60"/>
    <mergeCell ref="G61:G63"/>
    <mergeCell ref="H62:K62"/>
    <mergeCell ref="H84:K84"/>
    <mergeCell ref="A86:A106"/>
    <mergeCell ref="C86:C96"/>
    <mergeCell ref="D86:D96"/>
    <mergeCell ref="E86:E96"/>
    <mergeCell ref="F86:F96"/>
    <mergeCell ref="G86:G87"/>
    <mergeCell ref="H86:K86"/>
    <mergeCell ref="G88:G90"/>
    <mergeCell ref="H88:K88"/>
    <mergeCell ref="C75:C85"/>
    <mergeCell ref="D75:D85"/>
    <mergeCell ref="E75:E85"/>
    <mergeCell ref="F75:F85"/>
    <mergeCell ref="G75:G76"/>
    <mergeCell ref="H75:K75"/>
    <mergeCell ref="G77:G81"/>
    <mergeCell ref="H77:K77"/>
    <mergeCell ref="G82:G84"/>
    <mergeCell ref="H82:K82"/>
    <mergeCell ref="G91:G93"/>
    <mergeCell ref="H93:K93"/>
    <mergeCell ref="G94:G96"/>
    <mergeCell ref="H95:K95"/>
    <mergeCell ref="C97:C106"/>
    <mergeCell ref="D97:D106"/>
    <mergeCell ref="E97:E106"/>
    <mergeCell ref="F97:F106"/>
    <mergeCell ref="H97:K97"/>
    <mergeCell ref="G98:G101"/>
    <mergeCell ref="H99:K99"/>
    <mergeCell ref="G102:G104"/>
    <mergeCell ref="H102:K102"/>
    <mergeCell ref="G105:G106"/>
    <mergeCell ref="H105:K105"/>
    <mergeCell ref="H127:K127"/>
    <mergeCell ref="G128:G129"/>
    <mergeCell ref="H132:K132"/>
    <mergeCell ref="G134:G137"/>
    <mergeCell ref="H137:K137"/>
    <mergeCell ref="G138:G140"/>
    <mergeCell ref="H139:K139"/>
    <mergeCell ref="G130:G131"/>
    <mergeCell ref="C119:C129"/>
    <mergeCell ref="D108:D118"/>
    <mergeCell ref="E108:E118"/>
    <mergeCell ref="F108:F118"/>
    <mergeCell ref="G108:G109"/>
    <mergeCell ref="H108:K108"/>
    <mergeCell ref="G110:G113"/>
    <mergeCell ref="H110:K110"/>
    <mergeCell ref="G114:G116"/>
    <mergeCell ref="H115:K115"/>
    <mergeCell ref="G117:G118"/>
    <mergeCell ref="H117:K117"/>
    <mergeCell ref="F153:F156"/>
    <mergeCell ref="F157:F165"/>
    <mergeCell ref="C141:C152"/>
    <mergeCell ref="D141:D152"/>
    <mergeCell ref="E141:E152"/>
    <mergeCell ref="F141:F152"/>
    <mergeCell ref="G141:G142"/>
    <mergeCell ref="H141:K141"/>
    <mergeCell ref="G143:G144"/>
    <mergeCell ref="H143:K143"/>
    <mergeCell ref="G145:G148"/>
    <mergeCell ref="H148:K148"/>
    <mergeCell ref="A130:A152"/>
    <mergeCell ref="C130:C140"/>
    <mergeCell ref="D130:D140"/>
    <mergeCell ref="E130:E140"/>
    <mergeCell ref="F130:F140"/>
    <mergeCell ref="H130:K130"/>
    <mergeCell ref="G132:G133"/>
    <mergeCell ref="G41:G42"/>
    <mergeCell ref="G43:G44"/>
    <mergeCell ref="G149:G152"/>
    <mergeCell ref="H151:K151"/>
    <mergeCell ref="D119:D129"/>
    <mergeCell ref="E119:E129"/>
    <mergeCell ref="F119:F129"/>
    <mergeCell ref="G119:G122"/>
    <mergeCell ref="H119:K119"/>
    <mergeCell ref="H121:K121"/>
    <mergeCell ref="G123:G125"/>
    <mergeCell ref="H124:K124"/>
    <mergeCell ref="G126:G127"/>
    <mergeCell ref="A107:A129"/>
    <mergeCell ref="B107:B152"/>
    <mergeCell ref="C107:K107"/>
    <mergeCell ref="C108:C118"/>
  </mergeCells>
  <pageMargins left="0.31496062992125984" right="0.19685039370078741" top="0.55118110236220474" bottom="0.55118110236220474" header="0" footer="0.19685039370078741"/>
  <pageSetup paperSize="9" scale="41" fitToHeight="4" orientation="landscape" r:id="rId1"/>
  <headerFooter>
    <oddFooter>Сторінка &amp;P із &amp;N</oddFooter>
  </headerFooter>
  <rowBreaks count="3" manualBreakCount="3">
    <brk id="52" max="10" man="1"/>
    <brk id="96" max="10" man="1"/>
    <brk id="140"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2025-2027</vt:lpstr>
      <vt:lpstr>'2025-2027'!Область_друку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Користувач Windows</cp:lastModifiedBy>
  <cp:lastPrinted>2024-05-24T08:46:15Z</cp:lastPrinted>
  <dcterms:created xsi:type="dcterms:W3CDTF">2024-04-25T10:19:16Z</dcterms:created>
  <dcterms:modified xsi:type="dcterms:W3CDTF">2024-05-31T12:14:35Z</dcterms:modified>
</cp:coreProperties>
</file>