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Рішення_2025\"/>
    </mc:Choice>
  </mc:AlternateContent>
  <bookViews>
    <workbookView xWindow="0" yWindow="0" windowWidth="28800" windowHeight="12300"/>
  </bookViews>
  <sheets>
    <sheet name="2025-2027" sheetId="1" r:id="rId1"/>
  </sheets>
  <definedNames>
    <definedName name="_xlnm.Print_Area" localSheetId="0">'2025-2027'!$A$1:$K$173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8" i="1" l="1"/>
  <c r="K58" i="1"/>
  <c r="J59" i="1"/>
  <c r="K59" i="1"/>
  <c r="K63" i="1"/>
  <c r="J63" i="1"/>
  <c r="K61" i="1"/>
  <c r="J61" i="1"/>
  <c r="I61" i="1"/>
  <c r="J150" i="1" l="1"/>
  <c r="K150" i="1"/>
  <c r="I150" i="1"/>
  <c r="K140" i="1" l="1"/>
  <c r="K152" i="1" l="1"/>
  <c r="J152" i="1"/>
  <c r="J140" i="1"/>
  <c r="K118" i="1" l="1"/>
  <c r="J118" i="1"/>
  <c r="K106" i="1"/>
  <c r="J106" i="1"/>
  <c r="K96" i="1"/>
  <c r="K85" i="1"/>
  <c r="J85" i="1"/>
  <c r="J79" i="1"/>
  <c r="K79" i="1"/>
  <c r="J80" i="1"/>
  <c r="K80" i="1"/>
  <c r="I80" i="1"/>
  <c r="I79" i="1"/>
  <c r="K74" i="1"/>
  <c r="J74" i="1"/>
  <c r="K39" i="1"/>
  <c r="J39" i="1"/>
  <c r="K19" i="1"/>
  <c r="J19" i="1"/>
  <c r="I17" i="1" l="1"/>
  <c r="J138" i="1" l="1"/>
  <c r="J135" i="1"/>
  <c r="J136" i="1"/>
  <c r="I136" i="1"/>
  <c r="I135" i="1"/>
  <c r="K138" i="1"/>
  <c r="K83" i="1"/>
  <c r="J83" i="1"/>
  <c r="K69" i="1"/>
  <c r="J70" i="1"/>
  <c r="K70" i="1"/>
  <c r="I70" i="1"/>
  <c r="I69" i="1"/>
  <c r="J72" i="1"/>
  <c r="K72" i="1"/>
  <c r="I72" i="1"/>
  <c r="I59" i="1"/>
  <c r="I58" i="1"/>
  <c r="K33" i="1"/>
  <c r="K34" i="1"/>
  <c r="J35" i="1"/>
  <c r="K35" i="1"/>
  <c r="I35" i="1"/>
  <c r="I34" i="1"/>
  <c r="I33" i="1"/>
  <c r="J37" i="1"/>
  <c r="K37" i="1"/>
  <c r="I37" i="1"/>
  <c r="K114" i="1"/>
  <c r="J114" i="1"/>
  <c r="I114" i="1"/>
  <c r="K113" i="1"/>
  <c r="J113" i="1"/>
  <c r="I113" i="1"/>
  <c r="K15" i="1"/>
  <c r="J15" i="1"/>
  <c r="I15" i="1"/>
  <c r="K14" i="1"/>
  <c r="J14" i="1"/>
  <c r="I14" i="1"/>
  <c r="K13" i="1"/>
  <c r="J13" i="1"/>
  <c r="I13" i="1"/>
</calcChain>
</file>

<file path=xl/sharedStrings.xml><?xml version="1.0" encoding="utf-8"?>
<sst xmlns="http://schemas.openxmlformats.org/spreadsheetml/2006/main" count="304" uniqueCount="183">
  <si>
    <t>Таблиця 1</t>
  </si>
  <si>
    <t>Оперативна ціль Стратегії розвитку міста Києва до 2025 року</t>
  </si>
  <si>
    <t>Завдання програми</t>
  </si>
  <si>
    <t>Заходи програми</t>
  </si>
  <si>
    <t>Строки виконання заходу</t>
  </si>
  <si>
    <t>Виконавці заходу</t>
  </si>
  <si>
    <t xml:space="preserve">Джерела фінансування </t>
  </si>
  <si>
    <t xml:space="preserve">Обсяги фінансування, тис.грн. </t>
  </si>
  <si>
    <t>Очікуваний результат (результативні показники)</t>
  </si>
  <si>
    <t>Назва показника</t>
  </si>
  <si>
    <t>2025 рік</t>
  </si>
  <si>
    <t>2026 рік</t>
  </si>
  <si>
    <t>2027 рік</t>
  </si>
  <si>
    <t>Підвищення соціальної захищенності мешканців</t>
  </si>
  <si>
    <t>Підвищення забезпеченності соціальною інфраструктурою</t>
  </si>
  <si>
    <t>1.    Забезпечення доступності та якості надання необхідних соціальних послуг для осіб, які постраждали від домашнього насильства та/або насильства за ознакою статі,                                                                                                                                                                                                                                                                             забезпечення належних умов діяльності спеціалізованих та інших служб підтримки осіб,  постраждалих від домашнього насильства, насильства за ознакою статі</t>
  </si>
  <si>
    <t>2025-2027</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</si>
  <si>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районні в місті Києві державні адміністрації</t>
  </si>
  <si>
    <t>Бюджет міста Києва</t>
  </si>
  <si>
    <t>1. Показник затрат:</t>
  </si>
  <si>
    <t>2025 рік: 58 780,7</t>
  </si>
  <si>
    <t>2. Показник продукту:</t>
  </si>
  <si>
    <t>2026 рік: 61 555,0</t>
  </si>
  <si>
    <t>3. Показник ефективності:</t>
  </si>
  <si>
    <t>2027 рік: 65 248,3</t>
  </si>
  <si>
    <t>4. Показник якості:</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</si>
  <si>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районні в місті Києві державні адміністрації</t>
  </si>
  <si>
    <t>Всього: 3 700,0</t>
  </si>
  <si>
    <t>1.Показник затрат:</t>
  </si>
  <si>
    <t>-</t>
  </si>
  <si>
    <t>2025 рік: 3 700,0</t>
  </si>
  <si>
    <t>2.Показник продукту:</t>
  </si>
  <si>
    <t>2026 рік: 0,0</t>
  </si>
  <si>
    <t>3.Показник ефективності:</t>
  </si>
  <si>
    <t>2027 рік: 0,0</t>
  </si>
  <si>
    <t>4.Показник якості:</t>
  </si>
  <si>
    <t>1.3  Забезпечення невідкладного реагування на звернення, які надійшли до кол-центру, щодо випадків домашнього насильства та/або насильства за ознакою статі; проведення моніторингу звернень, які надходять до кол-центру</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</si>
  <si>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t>
  </si>
  <si>
    <t>Всього: 5 821,8</t>
  </si>
  <si>
    <t>2025 рік: 1 818,1</t>
  </si>
  <si>
    <t>2. Показник продукту:</t>
  </si>
  <si>
    <t>2026 рік: 1 943,5</t>
  </si>
  <si>
    <t>2027 рік: 2 060,2</t>
  </si>
  <si>
    <t>4. Показник якості:</t>
  </si>
  <si>
    <t>Підвищення ефективності функціонування системи соціальної допомоги</t>
  </si>
  <si>
    <t xml:space="preserve">2. Удосконалення функціонування системи та підвищення рівня професійної компетенції спеціалістів щодо запобігання та протидії домашньому насильству та/або насильству за ознакою статі </t>
  </si>
  <si>
    <t xml:space="preserve">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районні в місті Києві  державні адміністрації, громадські та міжнародні організації (за згодою) </t>
  </si>
  <si>
    <t>Всього: 1 200,0</t>
  </si>
  <si>
    <t>1.    Показник затрат:</t>
  </si>
  <si>
    <t>2025 рік: 500,0</t>
  </si>
  <si>
    <t>2.    Показник продукту:</t>
  </si>
  <si>
    <t>3.     Показник ефективності:</t>
  </si>
  <si>
    <t>2027 рік: 700,0</t>
  </si>
  <si>
    <t>4.     Показник якості:</t>
  </si>
  <si>
    <t>Всього: 960,6</t>
  </si>
  <si>
    <t>1.      Показник затрат:</t>
  </si>
  <si>
    <t>2025 рік: 300,0</t>
  </si>
  <si>
    <t>2.      Показник продукту:</t>
  </si>
  <si>
    <t>Кількість проведених навчань, од.</t>
  </si>
  <si>
    <t>2026 рік: 320,7</t>
  </si>
  <si>
    <t>3. Показник ефективності:</t>
  </si>
  <si>
    <t>2027 рік: 339,9</t>
  </si>
  <si>
    <t>Середні витрати на одного учасника, грн.</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</si>
  <si>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t>
  </si>
  <si>
    <t>Всього: 1 024,7</t>
  </si>
  <si>
    <t>2025 рік: 320,0</t>
  </si>
  <si>
    <t>2026 рік: 342,1</t>
  </si>
  <si>
    <t>2027 рік: 362,6</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</si>
  <si>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Київський регіональний центр підвищення кваліфікації</t>
  </si>
  <si>
    <t>Всього:  1354,5</t>
  </si>
  <si>
    <t>2025 рік: 423,0</t>
  </si>
  <si>
    <t>2026 рік: 452,2</t>
  </si>
  <si>
    <t>Середні витрати на проведення одного навчання/тренінгу, тис грн.</t>
  </si>
  <si>
    <t>2027 рік: 479,3</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</si>
  <si>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t>
  </si>
  <si>
    <t>Всього: 4 200,0</t>
  </si>
  <si>
    <t>2025 рік: 0,0</t>
  </si>
  <si>
    <t>Кількість охоплених осіб,
 з них:</t>
  </si>
  <si>
    <t>2026 рік: 2 000,0</t>
  </si>
  <si>
    <t>2027 рік: 2 200,0</t>
  </si>
  <si>
    <t>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t>
  </si>
  <si>
    <t>Всього:  960,6</t>
  </si>
  <si>
    <t>3.  Проведення широкого кола інформаційно-просвітницьких заходів щодо обізнаності населення з питань  запобігання та продидії домашньому насильству та/або насильству за ознакою статі</t>
  </si>
  <si>
    <t xml:space="preserve">Бюджет міста Києва </t>
  </si>
  <si>
    <t>Всього: 1 857,2</t>
  </si>
  <si>
    <t>2025 рік: 580,0</t>
  </si>
  <si>
    <t>Кількість охоплених осіб,  з них:</t>
  </si>
  <si>
    <t>2026 рік: 620,0</t>
  </si>
  <si>
    <t>2027 рік: 657,2</t>
  </si>
  <si>
    <t xml:space="preserve">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t>
  </si>
  <si>
    <t>Всього:  974,7</t>
  </si>
  <si>
    <t>Кількість створених програмних продуктів, од.</t>
  </si>
  <si>
    <t>2025 рік: 304,4</t>
  </si>
  <si>
    <t>2026 рік: 325,4</t>
  </si>
  <si>
    <t>2027 рік: 344,9</t>
  </si>
  <si>
    <t>Всього:  1 280,9</t>
  </si>
  <si>
    <t>2025 рік: 400,0</t>
  </si>
  <si>
    <t>2026 рік: 427,6</t>
  </si>
  <si>
    <t>2027 рік: 453,3</t>
  </si>
  <si>
    <t>Всього: 393,6</t>
  </si>
  <si>
    <t>2025 рік: 122,9</t>
  </si>
  <si>
    <t>2026 рік: 131,4</t>
  </si>
  <si>
    <t>2027 рік: 139,3</t>
  </si>
  <si>
    <t>РАЗОМ ПО МЦП на 2025-2027 роки</t>
  </si>
  <si>
    <t>Всього</t>
  </si>
  <si>
    <t>Бюджет  міста Києва</t>
  </si>
  <si>
    <t xml:space="preserve">Всього:  </t>
  </si>
  <si>
    <t>2025 рік:  0,0</t>
  </si>
  <si>
    <t>* базовий рік - 2025 рік</t>
  </si>
  <si>
    <t>Формування в суспільстві нетерпимого ставлення до насильницьких моделей поведінки</t>
  </si>
  <si>
    <t>Середня вартість консультації на 1 особу, грн.</t>
  </si>
  <si>
    <t xml:space="preserve">Кількість учасників навчань, осіб, з них:, </t>
  </si>
  <si>
    <t>Обсяг витрат, тис.грн.</t>
  </si>
  <si>
    <t>Кількість отримувачів соціальних послуг,осіб
з них:</t>
  </si>
  <si>
    <t>Середня вартість соціальної послуги на 1 отримувача, грн.</t>
  </si>
  <si>
    <t>Динаміка кількості отримувачів соціальних послуг до базового року*,  %</t>
  </si>
  <si>
    <t>Кількість об'єктів капітального ремонту, од.</t>
  </si>
  <si>
    <t>Середні витрати на капітальний ремонт одного об’єкту, тис. грн.</t>
  </si>
  <si>
    <r>
      <t xml:space="preserve">
</t>
    </r>
    <r>
      <rPr>
        <sz val="14"/>
        <rFont val="Times New Roman"/>
        <family val="1"/>
        <charset val="204"/>
      </rPr>
      <t>Рівень виконання заходу, %</t>
    </r>
  </si>
  <si>
    <t>Кількість наданих консультацій, од</t>
  </si>
  <si>
    <t xml:space="preserve">Кількість осіб, охоплені консультуванням, осіб
з них: </t>
  </si>
  <si>
    <t>Динаміка кількості осіб, охоплені консультуванням до базового року *, %</t>
  </si>
  <si>
    <t>Кількість проведених досліджень, од.</t>
  </si>
  <si>
    <t>Середня вартість одного дослідження, тис.грн.</t>
  </si>
  <si>
    <t xml:space="preserve">Динаміка кількості спеціалістів охоплених навчанням  до базового року*,  % </t>
  </si>
  <si>
    <t xml:space="preserve">Кількість учасників навчання, осіб, з них: </t>
  </si>
  <si>
    <t>2.4  Підготовка сертифікованих спеціалістів з питань  протидії і запобіганню домашньому насильству та/або насильству за ознакою статі з метою підвищення кваліфікації та підтвердження категорії. Проведення тренінгів для тренерів</t>
  </si>
  <si>
    <t>Кількість проведених навчань , од.</t>
  </si>
  <si>
    <t>Середні витрати на одного учасника навчання, грн.</t>
  </si>
  <si>
    <t>Динаміка кількості спеціалістів, охоплених навчанням до базового року*,%</t>
  </si>
  <si>
    <t xml:space="preserve">Кількість підготовлених спеціалістів, осіб
з них:
</t>
  </si>
  <si>
    <t>Кількість проведених навчань/тренінгів, од.</t>
  </si>
  <si>
    <t>Динаміка кількості підготовлених спеціалістів до базового року*,  %</t>
  </si>
  <si>
    <t>Кількість проведених форумів, од.</t>
  </si>
  <si>
    <t>Середні витрати на проведення одного форуму,тис.грн.</t>
  </si>
  <si>
    <t>Динаміка кількості охоплених учасників в порівнянні з попереднім роком, %</t>
  </si>
  <si>
    <t>Кількість розроблених методичних матеріалів, од.</t>
  </si>
  <si>
    <t>Кількість друкованих примірників, од.</t>
  </si>
  <si>
    <t>Середня вартість розроблення одного методичного матеріалу, тис. грн.</t>
  </si>
  <si>
    <t>Середня вартість друку одного примірнику, грн.</t>
  </si>
  <si>
    <t xml:space="preserve">2.6 Розробка та виготовлення методичних рекомендацій щодо організації ведення діяльності та підвищення кваліфікації фахівців, до компетенції яких належить питання запобігання та протидії домашньому насильству та/або насильству за ознакою статі </t>
  </si>
  <si>
    <t xml:space="preserve"> Обсяг витрат, тис.грн.</t>
  </si>
  <si>
    <t>Кількість проведених заходів, од.</t>
  </si>
  <si>
    <t>Середня вартість проведення одного заходу, тис.грн.</t>
  </si>
  <si>
    <t>Кількість створених, розміщених публікацій, од.</t>
  </si>
  <si>
    <t>Середні витрати на супровід 1 сайту та розміщення публікацій, грн.</t>
  </si>
  <si>
    <t xml:space="preserve">Динаміка кількості розміщених публікацій до базового року*, % </t>
  </si>
  <si>
    <t xml:space="preserve">Середні витрати на один захід, тис.грн.
</t>
  </si>
  <si>
    <t>Середні витрати на одного учасника заходу, грн</t>
  </si>
  <si>
    <t xml:space="preserve">Динаміка кількості охоплених учасників конкурсу  до базового року*, % </t>
  </si>
  <si>
    <t xml:space="preserve">Динаміка кількості виготовлених друкованих матеріалів до базового року*, % </t>
  </si>
  <si>
    <t xml:space="preserve">Динаміка кількості охоплених учасників до базового року*, % </t>
  </si>
  <si>
    <t>Динаміка кількості охоплених учасників заходів  до базового року*, %</t>
  </si>
  <si>
    <t>Всього: 185 584,0</t>
  </si>
  <si>
    <t xml:space="preserve"> жінок</t>
  </si>
  <si>
    <t>чоловіків</t>
  </si>
  <si>
    <t xml:space="preserve">дітей </t>
  </si>
  <si>
    <t>1.1  Надання соціальних послуг особам, які постраждали від домашнього насильства та/або насильства за ознакою статі шляхом забезпечення діяльності спеціалізованих служб та інших служб підтримки постраждалих осіб (мобільних бригад соціально-психологічної допомоги,  денних центрів соціально-психологічної допомоги, цілодобової  служби «телефону довіри», кризових кімнат; притулків для постраждалих, спеціалізованих служб первинного соціально-психологічного консультування осіб та ін.) з дотриманням вимог фізичної безбар'єрності</t>
  </si>
  <si>
    <t>жінок</t>
  </si>
  <si>
    <t>дітей</t>
  </si>
  <si>
    <t>1.2  Розширення переліку соціальних послуг шляхом створення спеціалізованих служб підтримки постраждалих осіб (служб первинного соціально-психологічного консультування, мобільних бригад соціально-психологічної допомоги тощо), а також покращення (оновлення) безбар'єрного простору та доступності цих служб</t>
  </si>
  <si>
    <t>дівчата</t>
  </si>
  <si>
    <t>юнаки</t>
  </si>
  <si>
    <t>2.2  Проведення навчань із міжвідомчого реагування на випадки домашнього насильства, насильства за ознакою статі та жорстокого поводження з дітьми, спрямованими на розв’язання зазначеної проблеми з застосуванням технологій інформаційної безбар'єрності</t>
  </si>
  <si>
    <t>2.3  Навчання та підвищення рівня професійної компетентності суб’єктів, що здійснюють заходи у сфері запобігання та протидії домашньому насильству та насильству за ознакою статі (соціальних працівників, психологів, консультативної групи (супервізія))</t>
  </si>
  <si>
    <t>2.5  Організація і проведення Форуму протидії домашньому насильству та насильству за ознакою статі з дотриманням вимог інформаційної безбар'єрності та доступності</t>
  </si>
  <si>
    <t>3.1 Проведення круглих столів, конференцій, семінарів, конгресів, спрямованих на підвищення рівня обізнаності населення у сфері запобігання та протидії домашньому насильству, руйнацію негативних стереотипів та формування нетерпимого ставлення до насильницької моделі сімейних відносин, виховання нульової толерантності до насильства серед молоді, в т.ч. з субтитруванням, перекладом жестовою мовою (за потреби)</t>
  </si>
  <si>
    <t>Середня вартість розроблення 1 продукту (сайт/чат-бот), тис.грн</t>
  </si>
  <si>
    <t xml:space="preserve">2.1   Проведення соціологічних,  психолого-педагогічних  та інших досліджень у сфері домашнього насильства, його причин та наслідків </t>
  </si>
  <si>
    <t xml:space="preserve">3.2  Створення та супровід веб-сайту/чат-боту щодо запобігання та протидії домашньому насильству та/або насильству за ознакою статі, реклама в соціальних мережах з дотриманням вимог цифрової безбар'єрності/Розробка алгоритму вчасного реагування на випадки домашнього насильства, в т.ч. насильства за ознакою статі 
</t>
  </si>
  <si>
    <t>Рівень готовності сайту/чат-боту,%</t>
  </si>
  <si>
    <t>3.3 Проведення заходів у рамках Всеукраїнської акції «16 днів  проти насильства» (флешмоби, семінари, зустрічі, фотовиставки) з використанням технологій інформаційної безбар'єрності та доступності для осіб з інвалідністю</t>
  </si>
  <si>
    <t>Всього: 209 312,6</t>
  </si>
  <si>
    <t>2025 рік: 67 549,1</t>
  </si>
  <si>
    <t>2026 рік: 68 438,6</t>
  </si>
  <si>
    <t>2027 рік: 73 324,9</t>
  </si>
  <si>
    <t>ПЕРЕЛІК ЗАВДАНЬ І ЗАХОДІВ МІСЬКОЇ ЦІЛЬОВОЇ ПРОГРАМИ «ЗАПОБІГАННЯ ТА ПРОТИДІЯ ДОМАШНЬОМУ НАСИЛЬСТВУ ТА/АБО НАСИЛЬСТВУ ЗА ОЗНАКОЮ СТАТІ НА 2025 – 2027 РОКИ»</t>
  </si>
  <si>
    <t xml:space="preserve">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соціальних служб, районні в місті Києві державні адміністрації, Головне управління Національної поліції у м. Києві (за згодою)
 </t>
  </si>
  <si>
    <t xml:space="preserve">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Департамент охорони здоров'я виконавчого органу Київської міської ради (Київської міської державної адміністрації),                                              Департамент освіти і науки виконавчого органу Київської міської ради (Київської міської державної адміністрації),                                               Київський міський центр соціальних служб, районні в місті Києві державні адміністрації, громадські та міжнародні організації (за згодою) </t>
  </si>
  <si>
    <t xml:space="preserve"> Департамент соціальної та ветеранської політики виконавчого органу Київської міської ради (Київської міської державної адміністрації),                                                               Служба у справах дітей та сім'ї виконавчого органу Київської міської ради (Київської міської державної адміністрації),                                 Департамент суспільних комунікацій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Київський міський центр соціальних служб, районні в місті Києві державні адміністрації</t>
  </si>
  <si>
    <t xml:space="preserve">Департамент соціальної та ветеранської політики виконавчого органу Київської міської ради (Київської міської державної адміністрації),                                                          Київський міський Центр гендерної рівності, запобігання та протидії насильству,                             Департамент освіти і науки виконавчого органу Київської міської ради (Київської міської державної адміністрації) </t>
  </si>
  <si>
    <t xml:space="preserve">  
             Київський міський голова                                                                                                                                                                 Віталій КЛИЧКО
</t>
  </si>
  <si>
    <t xml:space="preserve">3.4 Проведення конкурсу коміксів/мультиків/короткометражок «Happy house» про негативний вплив насильства в сім’ї на дітей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</si>
</sst>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numFmt numFmtId="165" formatCode="0.0"/>
  </numFmts>
  <fonts count="9" x14ac:knownFonts="1">
    <font>
      <sz val="11"/>
      <color theme="1"/>
      <name val="Calibri"/>
      <family val="2"/>
      <charset val="204"/>
      <scheme val="minor"/>
    </font>
    <font>
      <sz val="11"/>
      <color theme="1"/>
      <name val="Arial"/>
      <family val="2"/>
      <charset val="204"/>
    </font>
    <font>
      <sz val="14"/>
      <name val="Times New Roman"/>
      <family val="1"/>
      <charset val="204"/>
    </font>
    <font>
      <b/>
      <sz val="14"/>
      <name val="Times New Roman"/>
      <family val="1"/>
      <charset val="204"/>
    </font>
    <font>
      <sz val="10"/>
      <color rgb="FF000000"/>
      <name val="Calibri"/>
      <family val="2"/>
      <charset val="204"/>
      <scheme val="minor"/>
    </font>
    <font>
      <strike/>
      <sz val="14"/>
      <name val="Times New Roman"/>
      <family val="1"/>
      <charset val="204"/>
    </font>
    <font>
      <sz val="11"/>
      <name val="Arial"/>
      <family val="2"/>
      <charset val="204"/>
    </font>
    <font>
      <b/>
      <sz val="11"/>
      <name val="Times New Roman"/>
      <family val="1"/>
      <charset val="204"/>
    </font>
    <font>
      <sz val="2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B4C6E7"/>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4" fillId="0" borderId="0"/>
    <xf numFmtId="0" fontId="1" fillId="0" borderId="0"/>
  </cellStyleXfs>
  <cellXfs count="84">
    <xf numFmtId="0" fontId="0" fillId="0" borderId="0" xfId="0"/>
    <xf numFmtId="0" fontId="2" fillId="2" borderId="0" xfId="1" applyFont="1" applyFill="1" applyAlignment="1">
      <alignment horizontal="left" vertical="center"/>
    </xf>
    <xf numFmtId="164" fontId="3" fillId="3" borderId="1" xfId="1" applyNumberFormat="1" applyFont="1" applyFill="1" applyBorder="1" applyAlignment="1">
      <alignment vertical="center" wrapText="1"/>
    </xf>
    <xf numFmtId="164" fontId="2" fillId="3" borderId="1" xfId="1" applyNumberFormat="1" applyFont="1" applyFill="1" applyBorder="1" applyAlignment="1">
      <alignment vertical="center" wrapText="1"/>
    </xf>
    <xf numFmtId="165" fontId="2" fillId="2" borderId="1" xfId="1" applyNumberFormat="1" applyFont="1" applyFill="1" applyBorder="1" applyAlignment="1">
      <alignment horizontal="center" vertical="top" wrapText="1"/>
    </xf>
    <xf numFmtId="0" fontId="5" fillId="2" borderId="1" xfId="1" applyFont="1" applyFill="1" applyBorder="1" applyAlignment="1">
      <alignment horizontal="left" vertical="center" wrapText="1"/>
    </xf>
    <xf numFmtId="1" fontId="2" fillId="2" borderId="1"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top"/>
    </xf>
    <xf numFmtId="0" fontId="5" fillId="2" borderId="1" xfId="1" applyFont="1" applyFill="1" applyBorder="1" applyAlignment="1">
      <alignment horizontal="left" vertical="top" wrapText="1"/>
    </xf>
    <xf numFmtId="0" fontId="2"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2" fillId="2" borderId="1" xfId="1" applyFont="1" applyFill="1" applyBorder="1" applyAlignment="1">
      <alignment horizontal="left" vertical="top" wrapText="1"/>
    </xf>
    <xf numFmtId="0" fontId="2" fillId="2" borderId="1" xfId="1" applyFont="1" applyFill="1" applyBorder="1" applyAlignment="1">
      <alignment horizontal="center" vertical="top"/>
    </xf>
    <xf numFmtId="0" fontId="2" fillId="2" borderId="1" xfId="1" applyFont="1" applyFill="1" applyBorder="1" applyAlignment="1">
      <alignment horizontal="center" vertical="top" wrapText="1"/>
    </xf>
    <xf numFmtId="0" fontId="2" fillId="2" borderId="1" xfId="1" applyFont="1" applyFill="1" applyBorder="1" applyAlignment="1">
      <alignment horizontal="left" vertical="center" wrapText="1"/>
    </xf>
    <xf numFmtId="165"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xf>
    <xf numFmtId="0" fontId="2" fillId="2" borderId="0" xfId="1" applyFont="1" applyFill="1" applyAlignment="1">
      <alignment horizontal="left" vertical="top"/>
    </xf>
    <xf numFmtId="164" fontId="2" fillId="3" borderId="1"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top" wrapText="1"/>
    </xf>
    <xf numFmtId="0" fontId="3" fillId="2" borderId="0" xfId="1" applyFont="1" applyFill="1" applyAlignment="1">
      <alignment horizontal="left" vertical="center"/>
    </xf>
    <xf numFmtId="0" fontId="3" fillId="2" borderId="2" xfId="1" applyFont="1" applyFill="1" applyBorder="1" applyAlignment="1">
      <alignment horizontal="center" vertical="center" wrapText="1"/>
    </xf>
    <xf numFmtId="0" fontId="2" fillId="2" borderId="1" xfId="1" applyFont="1" applyFill="1" applyBorder="1" applyAlignment="1">
      <alignment horizontal="left" vertical="top" wrapText="1"/>
    </xf>
    <xf numFmtId="0" fontId="2" fillId="2" borderId="1" xfId="1" applyFont="1" applyFill="1" applyBorder="1" applyAlignment="1">
      <alignment horizontal="left" vertical="top"/>
    </xf>
    <xf numFmtId="0" fontId="2" fillId="2" borderId="1" xfId="1" applyFont="1" applyFill="1" applyBorder="1" applyAlignment="1">
      <alignment horizontal="center" vertical="top" wrapText="1"/>
    </xf>
    <xf numFmtId="0" fontId="2" fillId="2" borderId="1" xfId="1" applyFont="1" applyFill="1" applyBorder="1" applyAlignment="1">
      <alignment horizontal="center" vertical="top"/>
    </xf>
    <xf numFmtId="0" fontId="3" fillId="2" borderId="1" xfId="1" applyFont="1" applyFill="1" applyBorder="1" applyAlignment="1">
      <alignment horizontal="left" vertical="center" wrapText="1"/>
    </xf>
    <xf numFmtId="0" fontId="2" fillId="2" borderId="1" xfId="1" applyFont="1" applyFill="1" applyBorder="1" applyAlignment="1">
      <alignment horizontal="left" vertical="center"/>
    </xf>
    <xf numFmtId="164" fontId="2" fillId="3" borderId="1"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top" wrapText="1"/>
    </xf>
    <xf numFmtId="165" fontId="2" fillId="2" borderId="4" xfId="1"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164" fontId="2" fillId="3" borderId="4" xfId="1" applyNumberFormat="1" applyFont="1" applyFill="1" applyBorder="1" applyAlignment="1">
      <alignment horizontal="center" vertical="center" wrapText="1"/>
    </xf>
    <xf numFmtId="0" fontId="3" fillId="2" borderId="1" xfId="1" applyFont="1" applyFill="1" applyBorder="1" applyAlignment="1">
      <alignment horizontal="left" vertical="top" wrapText="1"/>
    </xf>
    <xf numFmtId="0" fontId="2" fillId="2" borderId="3"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4" xfId="1" applyFont="1" applyFill="1" applyBorder="1" applyAlignment="1">
      <alignment horizontal="center" vertical="top" wrapText="1"/>
    </xf>
    <xf numFmtId="164" fontId="2" fillId="3" borderId="1" xfId="1" applyNumberFormat="1" applyFont="1" applyFill="1" applyBorder="1" applyAlignment="1">
      <alignment horizontal="center" vertical="top" wrapText="1"/>
    </xf>
    <xf numFmtId="0" fontId="6"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 xfId="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2" fillId="2" borderId="3" xfId="1" applyFont="1" applyFill="1" applyBorder="1" applyAlignment="1">
      <alignment horizontal="left" vertical="top" wrapText="1"/>
    </xf>
    <xf numFmtId="0" fontId="2" fillId="2" borderId="2" xfId="1" applyFont="1" applyFill="1" applyBorder="1" applyAlignment="1">
      <alignment horizontal="left" vertical="top" wrapText="1"/>
    </xf>
    <xf numFmtId="0" fontId="2" fillId="2" borderId="4" xfId="1" applyFont="1" applyFill="1" applyBorder="1" applyAlignment="1">
      <alignment horizontal="left" vertical="top" wrapText="1"/>
    </xf>
    <xf numFmtId="165" fontId="2" fillId="2" borderId="3"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top" wrapText="1"/>
    </xf>
    <xf numFmtId="165" fontId="2" fillId="2" borderId="2" xfId="1" applyNumberFormat="1" applyFont="1" applyFill="1" applyBorder="1" applyAlignment="1">
      <alignment horizontal="center" vertical="top" wrapText="1"/>
    </xf>
    <xf numFmtId="0" fontId="2"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3" fillId="2" borderId="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6" fillId="2" borderId="5" xfId="1" applyNumberFormat="1" applyFont="1" applyFill="1" applyBorder="1" applyAlignment="1">
      <alignment horizontal="center" vertical="center"/>
    </xf>
    <xf numFmtId="0" fontId="6" fillId="2" borderId="9" xfId="1" applyNumberFormat="1" applyFont="1" applyFill="1" applyBorder="1" applyAlignment="1">
      <alignment horizontal="center" vertical="center"/>
    </xf>
    <xf numFmtId="0" fontId="6" fillId="2" borderId="10" xfId="1" applyNumberFormat="1" applyFont="1" applyFill="1" applyBorder="1" applyAlignment="1">
      <alignment horizontal="center" vertical="center"/>
    </xf>
    <xf numFmtId="0" fontId="6" fillId="2" borderId="6" xfId="1" applyNumberFormat="1" applyFont="1" applyFill="1" applyBorder="1" applyAlignment="1">
      <alignment horizontal="center" vertical="center"/>
    </xf>
    <xf numFmtId="0" fontId="6" fillId="2" borderId="0" xfId="1" applyNumberFormat="1" applyFont="1" applyFill="1" applyBorder="1" applyAlignment="1">
      <alignment horizontal="center" vertical="center"/>
    </xf>
    <xf numFmtId="0" fontId="6" fillId="2" borderId="7" xfId="1" applyNumberFormat="1" applyFont="1" applyFill="1" applyBorder="1" applyAlignment="1">
      <alignment horizontal="center" vertical="center"/>
    </xf>
    <xf numFmtId="0" fontId="6" fillId="2" borderId="8" xfId="1" applyNumberFormat="1" applyFont="1" applyFill="1" applyBorder="1" applyAlignment="1">
      <alignment horizontal="center" vertical="center"/>
    </xf>
    <xf numFmtId="0" fontId="6" fillId="2" borderId="11" xfId="1" applyNumberFormat="1" applyFont="1" applyFill="1" applyBorder="1" applyAlignment="1">
      <alignment horizontal="center" vertical="center"/>
    </xf>
    <xf numFmtId="0" fontId="6" fillId="2" borderId="12" xfId="1" applyNumberFormat="1" applyFont="1" applyFill="1" applyBorder="1" applyAlignment="1">
      <alignment horizontal="center" vertical="center"/>
    </xf>
    <xf numFmtId="0" fontId="2" fillId="2" borderId="0" xfId="1" applyFont="1" applyFill="1" applyAlignment="1">
      <alignment horizontal="right" vertical="center"/>
    </xf>
    <xf numFmtId="0" fontId="3" fillId="2" borderId="0" xfId="1" applyFont="1" applyFill="1" applyAlignment="1">
      <alignment horizontal="center" wrapText="1"/>
    </xf>
    <xf numFmtId="0" fontId="6" fillId="2" borderId="0" xfId="1" applyFont="1" applyFill="1" applyAlignment="1"/>
  </cellXfs>
  <cellStyles count="4">
    <cellStyle name="Звичайний" xfId="0" builtinId="0"/>
    <cellStyle name="Звичайний 2" xfId="1"/>
    <cellStyle name="Звичайний 2 2" xfId="3"/>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930"/>
  <sheetViews>
    <sheetView tabSelected="1" view="pageBreakPreview" topLeftCell="A140" zoomScale="55" zoomScaleNormal="55" zoomScaleSheetLayoutView="55" zoomScalePageLayoutView="50" workbookViewId="0">
      <selection activeCell="C9" sqref="C9:C19"/>
    </sheetView>
  </sheetViews>
  <sheetFormatPr defaultColWidth="14.42578125" defaultRowHeight="15" customHeight="1" x14ac:dyDescent="0.25"/>
  <cols>
    <col min="1" max="1" width="20.140625" style="1" customWidth="1"/>
    <col min="2" max="2" width="25.140625" style="1" customWidth="1"/>
    <col min="3" max="3" width="61" style="1" customWidth="1"/>
    <col min="4" max="4" width="12" style="1" customWidth="1"/>
    <col min="5" max="5" width="54.28515625" style="1" customWidth="1"/>
    <col min="6" max="6" width="18.5703125" style="1" customWidth="1"/>
    <col min="7" max="7" width="21.42578125" style="1" customWidth="1"/>
    <col min="8" max="8" width="73.85546875" style="1" customWidth="1"/>
    <col min="9" max="9" width="16.85546875" style="1" customWidth="1"/>
    <col min="10" max="10" width="16.42578125" style="1" customWidth="1"/>
    <col min="11" max="11" width="20.5703125" style="1" customWidth="1"/>
    <col min="12" max="16384" width="14.42578125" style="1"/>
  </cols>
  <sheetData>
    <row r="1" spans="1:11" ht="15" customHeight="1" x14ac:dyDescent="0.25">
      <c r="B1" s="19"/>
      <c r="D1" s="19"/>
      <c r="E1" s="19"/>
      <c r="F1" s="19"/>
      <c r="G1" s="19"/>
      <c r="H1" s="81" t="s">
        <v>0</v>
      </c>
      <c r="I1" s="81"/>
      <c r="J1" s="81"/>
      <c r="K1" s="81"/>
    </row>
    <row r="2" spans="1:11" ht="57" customHeight="1" x14ac:dyDescent="0.3">
      <c r="B2" s="82" t="s">
        <v>176</v>
      </c>
      <c r="C2" s="83"/>
      <c r="D2" s="83"/>
      <c r="E2" s="83"/>
      <c r="F2" s="83"/>
      <c r="G2" s="83"/>
      <c r="H2" s="83"/>
      <c r="I2" s="83"/>
      <c r="J2" s="83"/>
      <c r="K2" s="83"/>
    </row>
    <row r="3" spans="1:11" ht="18.75" x14ac:dyDescent="0.25">
      <c r="B3" s="19"/>
      <c r="D3" s="19"/>
      <c r="E3" s="19"/>
      <c r="F3" s="19"/>
      <c r="G3" s="19"/>
      <c r="I3" s="19"/>
      <c r="J3" s="19"/>
      <c r="K3" s="19"/>
    </row>
    <row r="4" spans="1:11" ht="10.5" customHeight="1" x14ac:dyDescent="0.25">
      <c r="A4" s="43" t="s">
        <v>1</v>
      </c>
      <c r="B4" s="43" t="s">
        <v>2</v>
      </c>
      <c r="C4" s="43" t="s">
        <v>3</v>
      </c>
      <c r="D4" s="43" t="s">
        <v>4</v>
      </c>
      <c r="E4" s="43" t="s">
        <v>5</v>
      </c>
      <c r="F4" s="43" t="s">
        <v>6</v>
      </c>
      <c r="G4" s="43" t="s">
        <v>7</v>
      </c>
      <c r="H4" s="43" t="s">
        <v>8</v>
      </c>
      <c r="I4" s="44"/>
      <c r="J4" s="44"/>
      <c r="K4" s="44"/>
    </row>
    <row r="5" spans="1:11" ht="18" customHeight="1" x14ac:dyDescent="0.25">
      <c r="A5" s="44"/>
      <c r="B5" s="44"/>
      <c r="C5" s="44"/>
      <c r="D5" s="44"/>
      <c r="E5" s="44"/>
      <c r="F5" s="44"/>
      <c r="G5" s="44"/>
      <c r="H5" s="44"/>
      <c r="I5" s="44"/>
      <c r="J5" s="44"/>
      <c r="K5" s="44"/>
    </row>
    <row r="6" spans="1:11" ht="66.75" customHeight="1" x14ac:dyDescent="0.25">
      <c r="A6" s="44"/>
      <c r="B6" s="44"/>
      <c r="C6" s="44"/>
      <c r="D6" s="44"/>
      <c r="E6" s="44"/>
      <c r="F6" s="44"/>
      <c r="G6" s="44"/>
      <c r="H6" s="12" t="s">
        <v>9</v>
      </c>
      <c r="I6" s="12" t="s">
        <v>10</v>
      </c>
      <c r="J6" s="12" t="s">
        <v>11</v>
      </c>
      <c r="K6" s="12" t="s">
        <v>12</v>
      </c>
    </row>
    <row r="7" spans="1:11" s="19" customFormat="1" ht="16.899999999999999" customHeight="1" x14ac:dyDescent="0.25">
      <c r="A7" s="12">
        <v>1</v>
      </c>
      <c r="B7" s="12">
        <v>2</v>
      </c>
      <c r="C7" s="12">
        <v>3</v>
      </c>
      <c r="D7" s="12">
        <v>4</v>
      </c>
      <c r="E7" s="12">
        <v>5</v>
      </c>
      <c r="F7" s="12">
        <v>6</v>
      </c>
      <c r="G7" s="12"/>
      <c r="H7" s="12">
        <v>7</v>
      </c>
      <c r="I7" s="12">
        <v>8</v>
      </c>
      <c r="J7" s="12">
        <v>9</v>
      </c>
      <c r="K7" s="12">
        <v>10</v>
      </c>
    </row>
    <row r="8" spans="1:11" ht="39" customHeight="1" x14ac:dyDescent="0.25">
      <c r="A8" s="24" t="s">
        <v>13</v>
      </c>
      <c r="B8" s="43" t="s">
        <v>14</v>
      </c>
      <c r="C8" s="43" t="s">
        <v>15</v>
      </c>
      <c r="D8" s="44"/>
      <c r="E8" s="44"/>
      <c r="F8" s="44"/>
      <c r="G8" s="44"/>
      <c r="H8" s="44"/>
      <c r="I8" s="44"/>
      <c r="J8" s="44"/>
      <c r="K8" s="44"/>
    </row>
    <row r="9" spans="1:11" ht="25.5" customHeight="1" x14ac:dyDescent="0.25">
      <c r="A9" s="24"/>
      <c r="B9" s="43"/>
      <c r="C9" s="25" t="s">
        <v>157</v>
      </c>
      <c r="D9" s="27" t="s">
        <v>16</v>
      </c>
      <c r="E9" s="27" t="s">
        <v>17</v>
      </c>
      <c r="F9" s="27" t="s">
        <v>18</v>
      </c>
      <c r="G9" s="31" t="s">
        <v>153</v>
      </c>
      <c r="H9" s="29" t="s">
        <v>19</v>
      </c>
      <c r="I9" s="30"/>
      <c r="J9" s="30"/>
      <c r="K9" s="30"/>
    </row>
    <row r="10" spans="1:11" ht="25.5" customHeight="1" x14ac:dyDescent="0.25">
      <c r="A10" s="24"/>
      <c r="B10" s="43"/>
      <c r="C10" s="26"/>
      <c r="D10" s="28"/>
      <c r="E10" s="28"/>
      <c r="F10" s="28"/>
      <c r="G10" s="31"/>
      <c r="H10" s="16" t="s">
        <v>112</v>
      </c>
      <c r="I10" s="17">
        <v>58780.7</v>
      </c>
      <c r="J10" s="17">
        <v>61555</v>
      </c>
      <c r="K10" s="17">
        <v>65248.3</v>
      </c>
    </row>
    <row r="11" spans="1:11" ht="27" customHeight="1" x14ac:dyDescent="0.25">
      <c r="A11" s="24"/>
      <c r="B11" s="43"/>
      <c r="C11" s="26"/>
      <c r="D11" s="28"/>
      <c r="E11" s="28"/>
      <c r="F11" s="28"/>
      <c r="G11" s="31" t="s">
        <v>20</v>
      </c>
      <c r="H11" s="29" t="s">
        <v>21</v>
      </c>
      <c r="I11" s="30"/>
      <c r="J11" s="30"/>
      <c r="K11" s="30"/>
    </row>
    <row r="12" spans="1:11" ht="38.25" customHeight="1" x14ac:dyDescent="0.25">
      <c r="A12" s="24"/>
      <c r="B12" s="43"/>
      <c r="C12" s="26"/>
      <c r="D12" s="28"/>
      <c r="E12" s="28"/>
      <c r="F12" s="28"/>
      <c r="G12" s="31"/>
      <c r="H12" s="16" t="s">
        <v>113</v>
      </c>
      <c r="I12" s="18">
        <v>16000</v>
      </c>
      <c r="J12" s="18">
        <v>16500</v>
      </c>
      <c r="K12" s="18">
        <v>17000</v>
      </c>
    </row>
    <row r="13" spans="1:11" ht="18.75" x14ac:dyDescent="0.25">
      <c r="A13" s="24"/>
      <c r="B13" s="43"/>
      <c r="C13" s="26"/>
      <c r="D13" s="28"/>
      <c r="E13" s="28"/>
      <c r="F13" s="28"/>
      <c r="G13" s="31" t="s">
        <v>22</v>
      </c>
      <c r="H13" s="16" t="s">
        <v>154</v>
      </c>
      <c r="I13" s="18">
        <f>I12*55%</f>
        <v>8800</v>
      </c>
      <c r="J13" s="18">
        <f>J12*55%</f>
        <v>9075</v>
      </c>
      <c r="K13" s="18">
        <f>K12*55%</f>
        <v>9350</v>
      </c>
    </row>
    <row r="14" spans="1:11" ht="18.75" x14ac:dyDescent="0.25">
      <c r="A14" s="24"/>
      <c r="B14" s="43"/>
      <c r="C14" s="26"/>
      <c r="D14" s="28"/>
      <c r="E14" s="28"/>
      <c r="F14" s="28"/>
      <c r="G14" s="31"/>
      <c r="H14" s="16" t="s">
        <v>155</v>
      </c>
      <c r="I14" s="18">
        <f>I12*10%</f>
        <v>1600</v>
      </c>
      <c r="J14" s="18">
        <f>J12*10%</f>
        <v>1650</v>
      </c>
      <c r="K14" s="18">
        <f>K12*10%</f>
        <v>1700</v>
      </c>
    </row>
    <row r="15" spans="1:11" ht="18.75" x14ac:dyDescent="0.25">
      <c r="A15" s="24"/>
      <c r="B15" s="43"/>
      <c r="C15" s="26"/>
      <c r="D15" s="28"/>
      <c r="E15" s="28"/>
      <c r="F15" s="28"/>
      <c r="G15" s="31"/>
      <c r="H15" s="16" t="s">
        <v>156</v>
      </c>
      <c r="I15" s="18">
        <f>I12*35%</f>
        <v>5600</v>
      </c>
      <c r="J15" s="18">
        <f>J12*35%</f>
        <v>5775</v>
      </c>
      <c r="K15" s="18">
        <f>K12*35%</f>
        <v>5950</v>
      </c>
    </row>
    <row r="16" spans="1:11" ht="27" customHeight="1" x14ac:dyDescent="0.25">
      <c r="A16" s="24"/>
      <c r="B16" s="43"/>
      <c r="C16" s="26"/>
      <c r="D16" s="28"/>
      <c r="E16" s="28"/>
      <c r="F16" s="28"/>
      <c r="G16" s="31"/>
      <c r="H16" s="29" t="s">
        <v>23</v>
      </c>
      <c r="I16" s="30"/>
      <c r="J16" s="30"/>
      <c r="K16" s="30"/>
    </row>
    <row r="17" spans="1:11" ht="24.75" customHeight="1" x14ac:dyDescent="0.25">
      <c r="A17" s="24"/>
      <c r="B17" s="43"/>
      <c r="C17" s="26"/>
      <c r="D17" s="28"/>
      <c r="E17" s="28"/>
      <c r="F17" s="28"/>
      <c r="G17" s="34" t="s">
        <v>24</v>
      </c>
      <c r="H17" s="16" t="s">
        <v>114</v>
      </c>
      <c r="I17" s="17">
        <f>I10/I12*1000</f>
        <v>3673.7937499999998</v>
      </c>
      <c r="J17" s="17">
        <v>3730.6</v>
      </c>
      <c r="K17" s="17">
        <v>3838.1</v>
      </c>
    </row>
    <row r="18" spans="1:11" ht="24" customHeight="1" x14ac:dyDescent="0.25">
      <c r="A18" s="24"/>
      <c r="B18" s="43"/>
      <c r="C18" s="26"/>
      <c r="D18" s="28"/>
      <c r="E18" s="28"/>
      <c r="F18" s="28"/>
      <c r="G18" s="35"/>
      <c r="H18" s="29" t="s">
        <v>25</v>
      </c>
      <c r="I18" s="30"/>
      <c r="J18" s="30"/>
      <c r="K18" s="30"/>
    </row>
    <row r="19" spans="1:11" ht="39.75" customHeight="1" x14ac:dyDescent="0.25">
      <c r="A19" s="24"/>
      <c r="B19" s="43"/>
      <c r="C19" s="26"/>
      <c r="D19" s="28"/>
      <c r="E19" s="28"/>
      <c r="F19" s="28"/>
      <c r="G19" s="36"/>
      <c r="H19" s="16" t="s">
        <v>115</v>
      </c>
      <c r="I19" s="17">
        <v>100</v>
      </c>
      <c r="J19" s="17">
        <f>J12/I12*100</f>
        <v>103.125</v>
      </c>
      <c r="K19" s="17">
        <f>K12/I12*100</f>
        <v>106.25</v>
      </c>
    </row>
    <row r="20" spans="1:11" ht="15.75" customHeight="1" x14ac:dyDescent="0.25">
      <c r="A20" s="24"/>
      <c r="B20" s="44"/>
      <c r="C20" s="25" t="s">
        <v>160</v>
      </c>
      <c r="D20" s="27" t="s">
        <v>16</v>
      </c>
      <c r="E20" s="27" t="s">
        <v>26</v>
      </c>
      <c r="F20" s="27" t="s">
        <v>18</v>
      </c>
      <c r="G20" s="32" t="s">
        <v>27</v>
      </c>
      <c r="H20" s="29" t="s">
        <v>28</v>
      </c>
      <c r="I20" s="30"/>
      <c r="J20" s="30"/>
      <c r="K20" s="30"/>
    </row>
    <row r="21" spans="1:11" ht="29.25" customHeight="1" x14ac:dyDescent="0.25">
      <c r="A21" s="24"/>
      <c r="B21" s="44"/>
      <c r="C21" s="26"/>
      <c r="D21" s="28"/>
      <c r="E21" s="28"/>
      <c r="F21" s="28"/>
      <c r="G21" s="33"/>
      <c r="H21" s="16" t="s">
        <v>112</v>
      </c>
      <c r="I21" s="17">
        <v>3700</v>
      </c>
      <c r="J21" s="4" t="s">
        <v>29</v>
      </c>
      <c r="K21" s="4" t="s">
        <v>29</v>
      </c>
    </row>
    <row r="22" spans="1:11" ht="17.25" customHeight="1" x14ac:dyDescent="0.25">
      <c r="A22" s="24"/>
      <c r="B22" s="44"/>
      <c r="C22" s="26"/>
      <c r="D22" s="28"/>
      <c r="E22" s="28"/>
      <c r="F22" s="28"/>
      <c r="G22" s="32" t="s">
        <v>30</v>
      </c>
      <c r="H22" s="29" t="s">
        <v>31</v>
      </c>
      <c r="I22" s="30"/>
      <c r="J22" s="30"/>
      <c r="K22" s="30"/>
    </row>
    <row r="23" spans="1:11" ht="22.5" customHeight="1" x14ac:dyDescent="0.25">
      <c r="A23" s="24"/>
      <c r="B23" s="44"/>
      <c r="C23" s="26"/>
      <c r="D23" s="28"/>
      <c r="E23" s="28"/>
      <c r="F23" s="28"/>
      <c r="G23" s="33"/>
      <c r="H23" s="16" t="s">
        <v>116</v>
      </c>
      <c r="I23" s="18">
        <v>1</v>
      </c>
      <c r="J23" s="4" t="s">
        <v>29</v>
      </c>
      <c r="K23" s="4" t="s">
        <v>29</v>
      </c>
    </row>
    <row r="24" spans="1:11" ht="18.75" customHeight="1" x14ac:dyDescent="0.25">
      <c r="A24" s="24"/>
      <c r="B24" s="44"/>
      <c r="C24" s="26"/>
      <c r="D24" s="28"/>
      <c r="E24" s="28"/>
      <c r="F24" s="28"/>
      <c r="G24" s="32" t="s">
        <v>32</v>
      </c>
      <c r="H24" s="29" t="s">
        <v>33</v>
      </c>
      <c r="I24" s="30"/>
      <c r="J24" s="30"/>
      <c r="K24" s="30"/>
    </row>
    <row r="25" spans="1:11" ht="24.75" customHeight="1" x14ac:dyDescent="0.25">
      <c r="A25" s="24"/>
      <c r="B25" s="44"/>
      <c r="C25" s="26"/>
      <c r="D25" s="28"/>
      <c r="E25" s="28"/>
      <c r="F25" s="28"/>
      <c r="G25" s="33"/>
      <c r="H25" s="16" t="s">
        <v>117</v>
      </c>
      <c r="I25" s="17">
        <v>3700</v>
      </c>
      <c r="J25" s="17" t="s">
        <v>29</v>
      </c>
      <c r="K25" s="17" t="s">
        <v>29</v>
      </c>
    </row>
    <row r="26" spans="1:11" ht="25.5" customHeight="1" x14ac:dyDescent="0.25">
      <c r="A26" s="24"/>
      <c r="B26" s="44"/>
      <c r="C26" s="26"/>
      <c r="D26" s="28"/>
      <c r="E26" s="28"/>
      <c r="F26" s="28"/>
      <c r="G26" s="32" t="s">
        <v>34</v>
      </c>
      <c r="H26" s="29" t="s">
        <v>35</v>
      </c>
      <c r="I26" s="30"/>
      <c r="J26" s="30"/>
      <c r="K26" s="30"/>
    </row>
    <row r="27" spans="1:11" ht="41.25" customHeight="1" x14ac:dyDescent="0.25">
      <c r="A27" s="24"/>
      <c r="B27" s="44"/>
      <c r="C27" s="26"/>
      <c r="D27" s="28"/>
      <c r="E27" s="28"/>
      <c r="F27" s="28"/>
      <c r="G27" s="33"/>
      <c r="H27" s="5" t="s">
        <v>118</v>
      </c>
      <c r="I27" s="17">
        <v>100</v>
      </c>
      <c r="J27" s="17" t="s">
        <v>29</v>
      </c>
      <c r="K27" s="17" t="s">
        <v>29</v>
      </c>
    </row>
    <row r="28" spans="1:11" ht="24.75" customHeight="1" x14ac:dyDescent="0.25">
      <c r="A28" s="24"/>
      <c r="B28" s="44"/>
      <c r="C28" s="25" t="s">
        <v>36</v>
      </c>
      <c r="D28" s="27" t="s">
        <v>16</v>
      </c>
      <c r="E28" s="27" t="s">
        <v>37</v>
      </c>
      <c r="F28" s="27" t="s">
        <v>18</v>
      </c>
      <c r="G28" s="32" t="s">
        <v>38</v>
      </c>
      <c r="H28" s="29" t="s">
        <v>28</v>
      </c>
      <c r="I28" s="29"/>
      <c r="J28" s="29"/>
      <c r="K28" s="29"/>
    </row>
    <row r="29" spans="1:11" ht="21.75" customHeight="1" x14ac:dyDescent="0.25">
      <c r="A29" s="24"/>
      <c r="B29" s="44"/>
      <c r="C29" s="25"/>
      <c r="D29" s="27"/>
      <c r="E29" s="27"/>
      <c r="F29" s="27"/>
      <c r="G29" s="33"/>
      <c r="H29" s="16" t="s">
        <v>112</v>
      </c>
      <c r="I29" s="17">
        <v>1818.1</v>
      </c>
      <c r="J29" s="17">
        <v>1943.5</v>
      </c>
      <c r="K29" s="17">
        <v>2060.1999999999998</v>
      </c>
    </row>
    <row r="30" spans="1:11" ht="21.75" customHeight="1" x14ac:dyDescent="0.25">
      <c r="A30" s="24"/>
      <c r="B30" s="44"/>
      <c r="C30" s="25"/>
      <c r="D30" s="27"/>
      <c r="E30" s="27"/>
      <c r="F30" s="27"/>
      <c r="G30" s="32" t="s">
        <v>39</v>
      </c>
      <c r="H30" s="29" t="s">
        <v>40</v>
      </c>
      <c r="I30" s="29"/>
      <c r="J30" s="29"/>
      <c r="K30" s="29"/>
    </row>
    <row r="31" spans="1:11" ht="18" customHeight="1" x14ac:dyDescent="0.25">
      <c r="A31" s="24"/>
      <c r="B31" s="44"/>
      <c r="C31" s="25"/>
      <c r="D31" s="27"/>
      <c r="E31" s="27"/>
      <c r="F31" s="27"/>
      <c r="G31" s="57"/>
      <c r="H31" s="16" t="s">
        <v>119</v>
      </c>
      <c r="I31" s="18">
        <v>4000</v>
      </c>
      <c r="J31" s="18">
        <v>4200</v>
      </c>
      <c r="K31" s="6">
        <v>4400</v>
      </c>
    </row>
    <row r="32" spans="1:11" ht="42" customHeight="1" x14ac:dyDescent="0.25">
      <c r="A32" s="24"/>
      <c r="B32" s="44"/>
      <c r="C32" s="25"/>
      <c r="D32" s="27"/>
      <c r="E32" s="27"/>
      <c r="F32" s="27"/>
      <c r="G32" s="33"/>
      <c r="H32" s="16" t="s">
        <v>120</v>
      </c>
      <c r="I32" s="18">
        <v>1800</v>
      </c>
      <c r="J32" s="18">
        <v>1850</v>
      </c>
      <c r="K32" s="6">
        <v>2000</v>
      </c>
    </row>
    <row r="33" spans="1:17" ht="18.75" x14ac:dyDescent="0.25">
      <c r="A33" s="24"/>
      <c r="B33" s="44"/>
      <c r="C33" s="25"/>
      <c r="D33" s="27"/>
      <c r="E33" s="27"/>
      <c r="F33" s="27"/>
      <c r="G33" s="32" t="s">
        <v>41</v>
      </c>
      <c r="H33" s="16" t="s">
        <v>158</v>
      </c>
      <c r="I33" s="18">
        <f>I32*75%</f>
        <v>1350</v>
      </c>
      <c r="J33" s="18">
        <v>1388</v>
      </c>
      <c r="K33" s="18">
        <f>K32*75%</f>
        <v>1500</v>
      </c>
    </row>
    <row r="34" spans="1:17" ht="18.75" x14ac:dyDescent="0.25">
      <c r="A34" s="24"/>
      <c r="B34" s="44"/>
      <c r="C34" s="25"/>
      <c r="D34" s="27"/>
      <c r="E34" s="27"/>
      <c r="F34" s="27"/>
      <c r="G34" s="57"/>
      <c r="H34" s="16" t="s">
        <v>155</v>
      </c>
      <c r="I34" s="18">
        <f>I32*11%</f>
        <v>198</v>
      </c>
      <c r="J34" s="18">
        <v>203</v>
      </c>
      <c r="K34" s="18">
        <f>K32*11%</f>
        <v>220</v>
      </c>
    </row>
    <row r="35" spans="1:17" ht="18.75" x14ac:dyDescent="0.25">
      <c r="A35" s="24"/>
      <c r="B35" s="44"/>
      <c r="C35" s="25"/>
      <c r="D35" s="27"/>
      <c r="E35" s="27"/>
      <c r="F35" s="27"/>
      <c r="G35" s="57"/>
      <c r="H35" s="16" t="s">
        <v>159</v>
      </c>
      <c r="I35" s="18">
        <f>I32*14%</f>
        <v>252.00000000000003</v>
      </c>
      <c r="J35" s="18">
        <f>J32*14%</f>
        <v>259</v>
      </c>
      <c r="K35" s="18">
        <f>K32*14%</f>
        <v>280</v>
      </c>
    </row>
    <row r="36" spans="1:17" ht="17.25" customHeight="1" x14ac:dyDescent="0.25">
      <c r="A36" s="24"/>
      <c r="B36" s="44"/>
      <c r="C36" s="25"/>
      <c r="D36" s="27"/>
      <c r="E36" s="27"/>
      <c r="F36" s="27"/>
      <c r="G36" s="57"/>
      <c r="H36" s="29" t="s">
        <v>33</v>
      </c>
      <c r="I36" s="29"/>
      <c r="J36" s="29"/>
      <c r="K36" s="29"/>
    </row>
    <row r="37" spans="1:17" ht="30.75" customHeight="1" x14ac:dyDescent="0.25">
      <c r="A37" s="24"/>
      <c r="B37" s="44"/>
      <c r="C37" s="25"/>
      <c r="D37" s="27"/>
      <c r="E37" s="27"/>
      <c r="F37" s="27"/>
      <c r="G37" s="56" t="s">
        <v>42</v>
      </c>
      <c r="H37" s="16" t="s">
        <v>110</v>
      </c>
      <c r="I37" s="17">
        <f>I29/I31*1000</f>
        <v>454.52499999999998</v>
      </c>
      <c r="J37" s="17">
        <f>J29/J31*1000</f>
        <v>462.73809523809524</v>
      </c>
      <c r="K37" s="17">
        <f>K29/K31*1000</f>
        <v>468.22727272727263</v>
      </c>
    </row>
    <row r="38" spans="1:17" ht="19.5" customHeight="1" x14ac:dyDescent="0.25">
      <c r="A38" s="24"/>
      <c r="B38" s="44"/>
      <c r="C38" s="25"/>
      <c r="D38" s="27"/>
      <c r="E38" s="27"/>
      <c r="F38" s="27"/>
      <c r="G38" s="56"/>
      <c r="H38" s="29" t="s">
        <v>43</v>
      </c>
      <c r="I38" s="29"/>
      <c r="J38" s="29"/>
      <c r="K38" s="29"/>
    </row>
    <row r="39" spans="1:17" ht="43.5" customHeight="1" x14ac:dyDescent="0.25">
      <c r="A39" s="24"/>
      <c r="B39" s="44"/>
      <c r="C39" s="25"/>
      <c r="D39" s="27"/>
      <c r="E39" s="27"/>
      <c r="F39" s="27"/>
      <c r="G39" s="56"/>
      <c r="H39" s="16" t="s">
        <v>121</v>
      </c>
      <c r="I39" s="17">
        <v>100</v>
      </c>
      <c r="J39" s="17">
        <f>J32/I32*100</f>
        <v>102.77777777777777</v>
      </c>
      <c r="K39" s="17">
        <f>K32/I32*100</f>
        <v>111.11111111111111</v>
      </c>
    </row>
    <row r="40" spans="1:17" ht="19.5" customHeight="1" x14ac:dyDescent="0.25">
      <c r="A40" s="24"/>
      <c r="B40" s="43" t="s">
        <v>44</v>
      </c>
      <c r="C40" s="43" t="s">
        <v>45</v>
      </c>
      <c r="D40" s="44"/>
      <c r="E40" s="44"/>
      <c r="F40" s="44"/>
      <c r="G40" s="44"/>
      <c r="H40" s="44"/>
      <c r="I40" s="44"/>
      <c r="J40" s="44"/>
      <c r="K40" s="44"/>
    </row>
    <row r="41" spans="1:17" ht="21" customHeight="1" x14ac:dyDescent="0.25">
      <c r="A41" s="24"/>
      <c r="B41" s="44"/>
      <c r="C41" s="25" t="s">
        <v>168</v>
      </c>
      <c r="D41" s="27" t="s">
        <v>16</v>
      </c>
      <c r="E41" s="27" t="s">
        <v>46</v>
      </c>
      <c r="F41" s="38" t="s">
        <v>18</v>
      </c>
      <c r="G41" s="32" t="s">
        <v>47</v>
      </c>
      <c r="H41" s="29" t="s">
        <v>48</v>
      </c>
      <c r="I41" s="29"/>
      <c r="J41" s="29"/>
      <c r="K41" s="29"/>
    </row>
    <row r="42" spans="1:17" ht="15.75" customHeight="1" x14ac:dyDescent="0.25">
      <c r="A42" s="24"/>
      <c r="B42" s="44"/>
      <c r="C42" s="25"/>
      <c r="D42" s="27"/>
      <c r="E42" s="27"/>
      <c r="F42" s="39"/>
      <c r="G42" s="33"/>
      <c r="H42" s="29"/>
      <c r="I42" s="29"/>
      <c r="J42" s="29"/>
      <c r="K42" s="29"/>
    </row>
    <row r="43" spans="1:17" ht="18.75" x14ac:dyDescent="0.25">
      <c r="A43" s="24"/>
      <c r="B43" s="44"/>
      <c r="C43" s="26"/>
      <c r="D43" s="28"/>
      <c r="E43" s="28"/>
      <c r="F43" s="39"/>
      <c r="G43" s="32" t="s">
        <v>49</v>
      </c>
      <c r="H43" s="60" t="s">
        <v>112</v>
      </c>
      <c r="I43" s="49">
        <v>500</v>
      </c>
      <c r="J43" s="49" t="s">
        <v>29</v>
      </c>
      <c r="K43" s="49">
        <v>700</v>
      </c>
    </row>
    <row r="44" spans="1:17" ht="8.25" customHeight="1" x14ac:dyDescent="0.25">
      <c r="A44" s="24"/>
      <c r="B44" s="44"/>
      <c r="C44" s="26"/>
      <c r="D44" s="28"/>
      <c r="E44" s="28"/>
      <c r="F44" s="39"/>
      <c r="G44" s="33"/>
      <c r="H44" s="60"/>
      <c r="I44" s="49"/>
      <c r="J44" s="49"/>
      <c r="K44" s="59"/>
    </row>
    <row r="45" spans="1:17" ht="10.5" customHeight="1" x14ac:dyDescent="0.25">
      <c r="A45" s="24"/>
      <c r="B45" s="44"/>
      <c r="C45" s="26"/>
      <c r="D45" s="28"/>
      <c r="E45" s="28"/>
      <c r="F45" s="39"/>
      <c r="G45" s="32" t="s">
        <v>32</v>
      </c>
      <c r="H45" s="29" t="s">
        <v>50</v>
      </c>
      <c r="I45" s="29"/>
      <c r="J45" s="29"/>
      <c r="K45" s="29"/>
    </row>
    <row r="46" spans="1:17" ht="18.75" x14ac:dyDescent="0.25">
      <c r="A46" s="24"/>
      <c r="B46" s="44"/>
      <c r="C46" s="26"/>
      <c r="D46" s="28"/>
      <c r="E46" s="28"/>
      <c r="F46" s="39"/>
      <c r="G46" s="57"/>
      <c r="H46" s="29"/>
      <c r="I46" s="29"/>
      <c r="J46" s="29"/>
      <c r="K46" s="29"/>
      <c r="Q46" s="20"/>
    </row>
    <row r="47" spans="1:17" ht="15.75" customHeight="1" x14ac:dyDescent="0.25">
      <c r="A47" s="24"/>
      <c r="B47" s="44"/>
      <c r="C47" s="26"/>
      <c r="D47" s="28"/>
      <c r="E47" s="28"/>
      <c r="F47" s="39"/>
      <c r="G47" s="57"/>
      <c r="H47" s="60" t="s">
        <v>122</v>
      </c>
      <c r="I47" s="58">
        <v>1</v>
      </c>
      <c r="J47" s="58" t="s">
        <v>29</v>
      </c>
      <c r="K47" s="58">
        <v>1</v>
      </c>
    </row>
    <row r="48" spans="1:17" ht="9" customHeight="1" x14ac:dyDescent="0.25">
      <c r="A48" s="24"/>
      <c r="B48" s="44"/>
      <c r="C48" s="26"/>
      <c r="D48" s="28"/>
      <c r="E48" s="28"/>
      <c r="F48" s="39"/>
      <c r="G48" s="57"/>
      <c r="H48" s="60"/>
      <c r="I48" s="58"/>
      <c r="J48" s="58"/>
      <c r="K48" s="59"/>
    </row>
    <row r="49" spans="1:11" ht="18.75" x14ac:dyDescent="0.25">
      <c r="A49" s="24"/>
      <c r="B49" s="44"/>
      <c r="C49" s="26"/>
      <c r="D49" s="28"/>
      <c r="E49" s="28"/>
      <c r="F49" s="39"/>
      <c r="G49" s="33"/>
      <c r="H49" s="29" t="s">
        <v>51</v>
      </c>
      <c r="I49" s="30"/>
      <c r="J49" s="30"/>
      <c r="K49" s="30"/>
    </row>
    <row r="50" spans="1:11" ht="21.75" customHeight="1" x14ac:dyDescent="0.25">
      <c r="A50" s="24"/>
      <c r="B50" s="44"/>
      <c r="C50" s="26"/>
      <c r="D50" s="28"/>
      <c r="E50" s="28"/>
      <c r="F50" s="39"/>
      <c r="G50" s="32" t="s">
        <v>52</v>
      </c>
      <c r="H50" s="16" t="s">
        <v>123</v>
      </c>
      <c r="I50" s="17">
        <v>500</v>
      </c>
      <c r="J50" s="17" t="s">
        <v>29</v>
      </c>
      <c r="K50" s="17">
        <v>700</v>
      </c>
    </row>
    <row r="51" spans="1:11" ht="18.75" x14ac:dyDescent="0.25">
      <c r="A51" s="24"/>
      <c r="B51" s="44"/>
      <c r="C51" s="26"/>
      <c r="D51" s="28"/>
      <c r="E51" s="28"/>
      <c r="F51" s="39"/>
      <c r="G51" s="57"/>
      <c r="H51" s="29" t="s">
        <v>53</v>
      </c>
      <c r="I51" s="30"/>
      <c r="J51" s="30"/>
      <c r="K51" s="30"/>
    </row>
    <row r="52" spans="1:11" ht="37.5" x14ac:dyDescent="0.25">
      <c r="A52" s="24"/>
      <c r="B52" s="44"/>
      <c r="C52" s="26"/>
      <c r="D52" s="28"/>
      <c r="E52" s="28"/>
      <c r="F52" s="40"/>
      <c r="G52" s="33"/>
      <c r="H52" s="10" t="s">
        <v>118</v>
      </c>
      <c r="I52" s="17">
        <v>100</v>
      </c>
      <c r="J52" s="17" t="s">
        <v>29</v>
      </c>
      <c r="K52" s="17">
        <v>100</v>
      </c>
    </row>
    <row r="53" spans="1:11" ht="24" customHeight="1" x14ac:dyDescent="0.25">
      <c r="A53" s="24"/>
      <c r="B53" s="44"/>
      <c r="C53" s="25" t="s">
        <v>163</v>
      </c>
      <c r="D53" s="27" t="s">
        <v>16</v>
      </c>
      <c r="E53" s="27" t="s">
        <v>177</v>
      </c>
      <c r="F53" s="27" t="s">
        <v>18</v>
      </c>
      <c r="G53" s="32" t="s">
        <v>54</v>
      </c>
      <c r="H53" s="29" t="s">
        <v>55</v>
      </c>
      <c r="I53" s="30"/>
      <c r="J53" s="30"/>
      <c r="K53" s="30"/>
    </row>
    <row r="54" spans="1:11" ht="27" customHeight="1" x14ac:dyDescent="0.25">
      <c r="A54" s="24"/>
      <c r="B54" s="44"/>
      <c r="C54" s="26"/>
      <c r="D54" s="28"/>
      <c r="E54" s="28"/>
      <c r="F54" s="28"/>
      <c r="G54" s="33"/>
      <c r="H54" s="16" t="s">
        <v>112</v>
      </c>
      <c r="I54" s="7">
        <v>300</v>
      </c>
      <c r="J54" s="7">
        <v>320.7</v>
      </c>
      <c r="K54" s="7">
        <v>339.9</v>
      </c>
    </row>
    <row r="55" spans="1:11" ht="23.25" customHeight="1" x14ac:dyDescent="0.25">
      <c r="A55" s="24"/>
      <c r="B55" s="44"/>
      <c r="C55" s="26"/>
      <c r="D55" s="28"/>
      <c r="E55" s="28"/>
      <c r="F55" s="28"/>
      <c r="G55" s="32" t="s">
        <v>56</v>
      </c>
      <c r="H55" s="29" t="s">
        <v>57</v>
      </c>
      <c r="I55" s="30"/>
      <c r="J55" s="30"/>
      <c r="K55" s="30"/>
    </row>
    <row r="56" spans="1:11" ht="24" customHeight="1" x14ac:dyDescent="0.25">
      <c r="A56" s="24"/>
      <c r="B56" s="44"/>
      <c r="C56" s="26"/>
      <c r="D56" s="28"/>
      <c r="E56" s="28"/>
      <c r="F56" s="28"/>
      <c r="G56" s="57"/>
      <c r="H56" s="16" t="s">
        <v>58</v>
      </c>
      <c r="I56" s="18">
        <v>6</v>
      </c>
      <c r="J56" s="18">
        <v>6</v>
      </c>
      <c r="K56" s="18">
        <v>6</v>
      </c>
    </row>
    <row r="57" spans="1:11" ht="30.75" customHeight="1" x14ac:dyDescent="0.25">
      <c r="A57" s="24"/>
      <c r="B57" s="44"/>
      <c r="C57" s="26"/>
      <c r="D57" s="28"/>
      <c r="E57" s="28"/>
      <c r="F57" s="28"/>
      <c r="G57" s="33"/>
      <c r="H57" s="16" t="s">
        <v>125</v>
      </c>
      <c r="I57" s="11">
        <v>150</v>
      </c>
      <c r="J57" s="11">
        <v>150</v>
      </c>
      <c r="K57" s="11">
        <v>150</v>
      </c>
    </row>
    <row r="58" spans="1:11" ht="30.75" customHeight="1" x14ac:dyDescent="0.25">
      <c r="A58" s="24"/>
      <c r="B58" s="44"/>
      <c r="C58" s="26"/>
      <c r="D58" s="28"/>
      <c r="E58" s="28"/>
      <c r="F58" s="28"/>
      <c r="G58" s="56" t="s">
        <v>59</v>
      </c>
      <c r="H58" s="16" t="s">
        <v>158</v>
      </c>
      <c r="I58" s="11">
        <f>I57*70%</f>
        <v>105</v>
      </c>
      <c r="J58" s="11">
        <f>J57*70%</f>
        <v>105</v>
      </c>
      <c r="K58" s="11">
        <f>K57*70%</f>
        <v>105</v>
      </c>
    </row>
    <row r="59" spans="1:11" ht="30.75" customHeight="1" x14ac:dyDescent="0.25">
      <c r="A59" s="24"/>
      <c r="B59" s="44"/>
      <c r="C59" s="26"/>
      <c r="D59" s="28"/>
      <c r="E59" s="28"/>
      <c r="F59" s="28"/>
      <c r="G59" s="56"/>
      <c r="H59" s="16" t="s">
        <v>155</v>
      </c>
      <c r="I59" s="11">
        <f>I57*30%</f>
        <v>45</v>
      </c>
      <c r="J59" s="11">
        <f>J57*30%</f>
        <v>45</v>
      </c>
      <c r="K59" s="11">
        <f>K57*30%</f>
        <v>45</v>
      </c>
    </row>
    <row r="60" spans="1:11" ht="30.75" customHeight="1" x14ac:dyDescent="0.25">
      <c r="A60" s="24"/>
      <c r="B60" s="44"/>
      <c r="C60" s="26"/>
      <c r="D60" s="28"/>
      <c r="E60" s="28"/>
      <c r="F60" s="28"/>
      <c r="G60" s="56"/>
      <c r="H60" s="29" t="s">
        <v>60</v>
      </c>
      <c r="I60" s="30"/>
      <c r="J60" s="30"/>
      <c r="K60" s="30"/>
    </row>
    <row r="61" spans="1:11" ht="30.75" customHeight="1" x14ac:dyDescent="0.25">
      <c r="A61" s="24"/>
      <c r="B61" s="44"/>
      <c r="C61" s="26"/>
      <c r="D61" s="28"/>
      <c r="E61" s="28"/>
      <c r="F61" s="28"/>
      <c r="G61" s="57" t="s">
        <v>61</v>
      </c>
      <c r="H61" s="16" t="s">
        <v>62</v>
      </c>
      <c r="I61" s="17">
        <f>I54/I57*1000</f>
        <v>2000</v>
      </c>
      <c r="J61" s="17">
        <f>J54/J57*1000</f>
        <v>2138</v>
      </c>
      <c r="K61" s="17">
        <f>K54/K57*1000</f>
        <v>2266</v>
      </c>
    </row>
    <row r="62" spans="1:11" ht="30.75" customHeight="1" x14ac:dyDescent="0.25">
      <c r="A62" s="24"/>
      <c r="B62" s="44"/>
      <c r="C62" s="26"/>
      <c r="D62" s="28"/>
      <c r="E62" s="28"/>
      <c r="F62" s="28"/>
      <c r="G62" s="57"/>
      <c r="H62" s="29" t="s">
        <v>25</v>
      </c>
      <c r="I62" s="30"/>
      <c r="J62" s="30"/>
      <c r="K62" s="30"/>
    </row>
    <row r="63" spans="1:11" ht="42.75" customHeight="1" x14ac:dyDescent="0.25">
      <c r="A63" s="24"/>
      <c r="B63" s="44"/>
      <c r="C63" s="26"/>
      <c r="D63" s="28"/>
      <c r="E63" s="28"/>
      <c r="F63" s="28"/>
      <c r="G63" s="33"/>
      <c r="H63" s="16" t="s">
        <v>124</v>
      </c>
      <c r="I63" s="17">
        <v>100</v>
      </c>
      <c r="J63" s="17">
        <f>J57/I57*100</f>
        <v>100</v>
      </c>
      <c r="K63" s="17">
        <f>K57/I57*100</f>
        <v>100</v>
      </c>
    </row>
    <row r="64" spans="1:11" ht="21" customHeight="1" x14ac:dyDescent="0.25">
      <c r="A64" s="24"/>
      <c r="B64" s="44"/>
      <c r="C64" s="25" t="s">
        <v>164</v>
      </c>
      <c r="D64" s="27" t="s">
        <v>16</v>
      </c>
      <c r="E64" s="27" t="s">
        <v>63</v>
      </c>
      <c r="F64" s="27" t="s">
        <v>18</v>
      </c>
      <c r="G64" s="32" t="s">
        <v>64</v>
      </c>
      <c r="H64" s="29" t="s">
        <v>48</v>
      </c>
      <c r="I64" s="30"/>
      <c r="J64" s="30"/>
      <c r="K64" s="30"/>
    </row>
    <row r="65" spans="1:11" ht="20.25" customHeight="1" x14ac:dyDescent="0.25">
      <c r="A65" s="24"/>
      <c r="B65" s="44"/>
      <c r="C65" s="26"/>
      <c r="D65" s="28"/>
      <c r="E65" s="28"/>
      <c r="F65" s="28"/>
      <c r="G65" s="33"/>
      <c r="H65" s="16" t="s">
        <v>112</v>
      </c>
      <c r="I65" s="7">
        <v>320</v>
      </c>
      <c r="J65" s="7">
        <v>342.1</v>
      </c>
      <c r="K65" s="7">
        <v>362.6</v>
      </c>
    </row>
    <row r="66" spans="1:11" ht="18.75" customHeight="1" x14ac:dyDescent="0.25">
      <c r="A66" s="24"/>
      <c r="B66" s="44"/>
      <c r="C66" s="26"/>
      <c r="D66" s="28"/>
      <c r="E66" s="28"/>
      <c r="F66" s="28"/>
      <c r="G66" s="32" t="s">
        <v>65</v>
      </c>
      <c r="H66" s="29" t="s">
        <v>50</v>
      </c>
      <c r="I66" s="30"/>
      <c r="J66" s="30"/>
      <c r="K66" s="30"/>
    </row>
    <row r="67" spans="1:11" ht="18.75" customHeight="1" x14ac:dyDescent="0.25">
      <c r="A67" s="24"/>
      <c r="B67" s="44"/>
      <c r="C67" s="26"/>
      <c r="D67" s="28"/>
      <c r="E67" s="28"/>
      <c r="F67" s="28"/>
      <c r="G67" s="33"/>
      <c r="H67" s="16" t="s">
        <v>127</v>
      </c>
      <c r="I67" s="18">
        <v>6</v>
      </c>
      <c r="J67" s="18">
        <v>7</v>
      </c>
      <c r="K67" s="18">
        <v>8</v>
      </c>
    </row>
    <row r="68" spans="1:11" ht="23.25" customHeight="1" x14ac:dyDescent="0.25">
      <c r="A68" s="24"/>
      <c r="B68" s="44"/>
      <c r="C68" s="26"/>
      <c r="D68" s="28"/>
      <c r="E68" s="28"/>
      <c r="F68" s="28"/>
      <c r="G68" s="32" t="s">
        <v>66</v>
      </c>
      <c r="H68" s="16" t="s">
        <v>111</v>
      </c>
      <c r="I68" s="18">
        <v>120</v>
      </c>
      <c r="J68" s="18">
        <v>125</v>
      </c>
      <c r="K68" s="18">
        <v>130</v>
      </c>
    </row>
    <row r="69" spans="1:11" ht="18.75" x14ac:dyDescent="0.25">
      <c r="A69" s="24"/>
      <c r="B69" s="44"/>
      <c r="C69" s="26"/>
      <c r="D69" s="28"/>
      <c r="E69" s="28"/>
      <c r="F69" s="28"/>
      <c r="G69" s="57"/>
      <c r="H69" s="16" t="s">
        <v>158</v>
      </c>
      <c r="I69" s="6">
        <f>I68*90%</f>
        <v>108</v>
      </c>
      <c r="J69" s="6">
        <v>112</v>
      </c>
      <c r="K69" s="6">
        <f>K68*90%</f>
        <v>117</v>
      </c>
    </row>
    <row r="70" spans="1:11" ht="18.75" x14ac:dyDescent="0.25">
      <c r="A70" s="24"/>
      <c r="B70" s="44"/>
      <c r="C70" s="26"/>
      <c r="D70" s="28"/>
      <c r="E70" s="28"/>
      <c r="F70" s="28"/>
      <c r="G70" s="57"/>
      <c r="H70" s="16" t="s">
        <v>155</v>
      </c>
      <c r="I70" s="6">
        <f>I68*10%</f>
        <v>12</v>
      </c>
      <c r="J70" s="6">
        <f>J68*10%</f>
        <v>12.5</v>
      </c>
      <c r="K70" s="6">
        <f>K68*10%</f>
        <v>13</v>
      </c>
    </row>
    <row r="71" spans="1:11" ht="28.5" customHeight="1" x14ac:dyDescent="0.25">
      <c r="A71" s="24"/>
      <c r="B71" s="44"/>
      <c r="C71" s="26"/>
      <c r="D71" s="28"/>
      <c r="E71" s="28"/>
      <c r="F71" s="28"/>
      <c r="G71" s="57"/>
      <c r="H71" s="29" t="s">
        <v>51</v>
      </c>
      <c r="I71" s="30"/>
      <c r="J71" s="30"/>
      <c r="K71" s="30"/>
    </row>
    <row r="72" spans="1:11" ht="15.75" customHeight="1" x14ac:dyDescent="0.25">
      <c r="A72" s="24"/>
      <c r="B72" s="44"/>
      <c r="C72" s="26"/>
      <c r="D72" s="28"/>
      <c r="E72" s="28"/>
      <c r="F72" s="28"/>
      <c r="G72" s="33"/>
      <c r="H72" s="16" t="s">
        <v>128</v>
      </c>
      <c r="I72" s="17">
        <f>I65/I68*1000</f>
        <v>2666.6666666666665</v>
      </c>
      <c r="J72" s="17">
        <f>J65/J68*1000</f>
        <v>2736.8</v>
      </c>
      <c r="K72" s="17">
        <f>K65/K68*1000</f>
        <v>2789.2307692307695</v>
      </c>
    </row>
    <row r="73" spans="1:11" ht="15" customHeight="1" x14ac:dyDescent="0.25">
      <c r="A73" s="24"/>
      <c r="B73" s="44"/>
      <c r="C73" s="26"/>
      <c r="D73" s="28"/>
      <c r="E73" s="28"/>
      <c r="F73" s="28"/>
      <c r="G73" s="32" t="s">
        <v>67</v>
      </c>
      <c r="H73" s="29" t="s">
        <v>53</v>
      </c>
      <c r="I73" s="30"/>
      <c r="J73" s="30"/>
      <c r="K73" s="30"/>
    </row>
    <row r="74" spans="1:11" ht="38.25" customHeight="1" x14ac:dyDescent="0.25">
      <c r="A74" s="24"/>
      <c r="B74" s="44"/>
      <c r="C74" s="26"/>
      <c r="D74" s="28"/>
      <c r="E74" s="28"/>
      <c r="F74" s="28"/>
      <c r="G74" s="33"/>
      <c r="H74" s="16" t="s">
        <v>129</v>
      </c>
      <c r="I74" s="17">
        <v>100</v>
      </c>
      <c r="J74" s="17">
        <f>J68/I68*100</f>
        <v>104.16666666666667</v>
      </c>
      <c r="K74" s="17">
        <f>K68/I68*100</f>
        <v>108.33333333333333</v>
      </c>
    </row>
    <row r="75" spans="1:11" ht="27.75" customHeight="1" x14ac:dyDescent="0.25">
      <c r="A75" s="24"/>
      <c r="B75" s="44"/>
      <c r="C75" s="25" t="s">
        <v>126</v>
      </c>
      <c r="D75" s="27" t="s">
        <v>16</v>
      </c>
      <c r="E75" s="27" t="s">
        <v>68</v>
      </c>
      <c r="F75" s="27" t="s">
        <v>18</v>
      </c>
      <c r="G75" s="32" t="s">
        <v>69</v>
      </c>
      <c r="H75" s="29" t="s">
        <v>48</v>
      </c>
      <c r="I75" s="30"/>
      <c r="J75" s="30"/>
      <c r="K75" s="30"/>
    </row>
    <row r="76" spans="1:11" ht="24.75" customHeight="1" x14ac:dyDescent="0.25">
      <c r="A76" s="24"/>
      <c r="B76" s="44"/>
      <c r="C76" s="25"/>
      <c r="D76" s="27"/>
      <c r="E76" s="27"/>
      <c r="F76" s="27"/>
      <c r="G76" s="33"/>
      <c r="H76" s="16" t="s">
        <v>112</v>
      </c>
      <c r="I76" s="17">
        <v>423</v>
      </c>
      <c r="J76" s="17">
        <v>452.2</v>
      </c>
      <c r="K76" s="17">
        <v>479.3</v>
      </c>
    </row>
    <row r="77" spans="1:11" ht="28.5" customHeight="1" x14ac:dyDescent="0.25">
      <c r="A77" s="24"/>
      <c r="B77" s="44"/>
      <c r="C77" s="25"/>
      <c r="D77" s="27"/>
      <c r="E77" s="27"/>
      <c r="F77" s="27"/>
      <c r="G77" s="31" t="s">
        <v>70</v>
      </c>
      <c r="H77" s="29" t="s">
        <v>50</v>
      </c>
      <c r="I77" s="30"/>
      <c r="J77" s="30"/>
      <c r="K77" s="30"/>
    </row>
    <row r="78" spans="1:11" ht="40.5" customHeight="1" x14ac:dyDescent="0.25">
      <c r="A78" s="24"/>
      <c r="B78" s="44"/>
      <c r="C78" s="25"/>
      <c r="D78" s="27"/>
      <c r="E78" s="27"/>
      <c r="F78" s="27"/>
      <c r="G78" s="31"/>
      <c r="H78" s="13" t="s">
        <v>130</v>
      </c>
      <c r="I78" s="18">
        <v>150</v>
      </c>
      <c r="J78" s="18">
        <v>170</v>
      </c>
      <c r="K78" s="18">
        <v>200</v>
      </c>
    </row>
    <row r="79" spans="1:11" ht="27.75" customHeight="1" x14ac:dyDescent="0.25">
      <c r="A79" s="24"/>
      <c r="B79" s="44"/>
      <c r="C79" s="25"/>
      <c r="D79" s="27"/>
      <c r="E79" s="27"/>
      <c r="F79" s="27"/>
      <c r="G79" s="31"/>
      <c r="H79" s="16" t="s">
        <v>158</v>
      </c>
      <c r="I79" s="18">
        <f>I78*0.8</f>
        <v>120</v>
      </c>
      <c r="J79" s="18">
        <f>J78*0.8</f>
        <v>136</v>
      </c>
      <c r="K79" s="18">
        <f>K78*0.8</f>
        <v>160</v>
      </c>
    </row>
    <row r="80" spans="1:11" ht="27" customHeight="1" x14ac:dyDescent="0.25">
      <c r="A80" s="24"/>
      <c r="B80" s="44"/>
      <c r="C80" s="25"/>
      <c r="D80" s="27"/>
      <c r="E80" s="27"/>
      <c r="F80" s="27"/>
      <c r="G80" s="31"/>
      <c r="H80" s="16" t="s">
        <v>155</v>
      </c>
      <c r="I80" s="18">
        <f>I78*0.2</f>
        <v>30</v>
      </c>
      <c r="J80" s="18">
        <f>J78*0.2</f>
        <v>34</v>
      </c>
      <c r="K80" s="18">
        <f>K78*0.2</f>
        <v>40</v>
      </c>
    </row>
    <row r="81" spans="1:11" ht="21.75" customHeight="1" x14ac:dyDescent="0.25">
      <c r="A81" s="24"/>
      <c r="B81" s="44"/>
      <c r="C81" s="25"/>
      <c r="D81" s="27"/>
      <c r="E81" s="27"/>
      <c r="F81" s="27"/>
      <c r="G81" s="31"/>
      <c r="H81" s="16" t="s">
        <v>131</v>
      </c>
      <c r="I81" s="6">
        <v>10</v>
      </c>
      <c r="J81" s="6">
        <v>10</v>
      </c>
      <c r="K81" s="6">
        <v>10</v>
      </c>
    </row>
    <row r="82" spans="1:11" ht="18.75" x14ac:dyDescent="0.25">
      <c r="A82" s="24"/>
      <c r="B82" s="44"/>
      <c r="C82" s="25"/>
      <c r="D82" s="27"/>
      <c r="E82" s="27"/>
      <c r="F82" s="27"/>
      <c r="G82" s="53" t="s">
        <v>71</v>
      </c>
      <c r="H82" s="29" t="s">
        <v>51</v>
      </c>
      <c r="I82" s="30"/>
      <c r="J82" s="30"/>
      <c r="K82" s="30"/>
    </row>
    <row r="83" spans="1:11" ht="37.5" x14ac:dyDescent="0.25">
      <c r="A83" s="24"/>
      <c r="B83" s="44"/>
      <c r="C83" s="25"/>
      <c r="D83" s="27"/>
      <c r="E83" s="27"/>
      <c r="F83" s="27"/>
      <c r="G83" s="54"/>
      <c r="H83" s="16" t="s">
        <v>72</v>
      </c>
      <c r="I83" s="17">
        <v>42.3</v>
      </c>
      <c r="J83" s="17">
        <f>J76/J81</f>
        <v>45.22</v>
      </c>
      <c r="K83" s="17">
        <f>K76/K81</f>
        <v>47.93</v>
      </c>
    </row>
    <row r="84" spans="1:11" ht="18.75" x14ac:dyDescent="0.25">
      <c r="A84" s="24"/>
      <c r="B84" s="44"/>
      <c r="C84" s="25"/>
      <c r="D84" s="27"/>
      <c r="E84" s="27"/>
      <c r="F84" s="27"/>
      <c r="G84" s="55"/>
      <c r="H84" s="29" t="s">
        <v>53</v>
      </c>
      <c r="I84" s="30"/>
      <c r="J84" s="30"/>
      <c r="K84" s="30"/>
    </row>
    <row r="85" spans="1:11" ht="49.5" customHeight="1" x14ac:dyDescent="0.25">
      <c r="A85" s="24"/>
      <c r="B85" s="44"/>
      <c r="C85" s="25"/>
      <c r="D85" s="27"/>
      <c r="E85" s="27"/>
      <c r="F85" s="27"/>
      <c r="G85" s="21" t="s">
        <v>73</v>
      </c>
      <c r="H85" s="13" t="s">
        <v>132</v>
      </c>
      <c r="I85" s="17">
        <v>100</v>
      </c>
      <c r="J85" s="17">
        <f>J78/I78*100</f>
        <v>113.33333333333333</v>
      </c>
      <c r="K85" s="17">
        <f>K78/I78*100</f>
        <v>133.33333333333331</v>
      </c>
    </row>
    <row r="86" spans="1:11" ht="15.6" customHeight="1" x14ac:dyDescent="0.25">
      <c r="A86" s="24"/>
      <c r="B86" s="44"/>
      <c r="C86" s="25" t="s">
        <v>165</v>
      </c>
      <c r="D86" s="27" t="s">
        <v>16</v>
      </c>
      <c r="E86" s="27" t="s">
        <v>74</v>
      </c>
      <c r="F86" s="27" t="s">
        <v>18</v>
      </c>
      <c r="G86" s="32" t="s">
        <v>75</v>
      </c>
      <c r="H86" s="29" t="s">
        <v>48</v>
      </c>
      <c r="I86" s="30"/>
      <c r="J86" s="30"/>
      <c r="K86" s="30"/>
    </row>
    <row r="87" spans="1:11" ht="18.75" customHeight="1" x14ac:dyDescent="0.25">
      <c r="A87" s="24"/>
      <c r="B87" s="44"/>
      <c r="C87" s="26"/>
      <c r="D87" s="28"/>
      <c r="E87" s="28"/>
      <c r="F87" s="28"/>
      <c r="G87" s="33"/>
      <c r="H87" s="16" t="s">
        <v>112</v>
      </c>
      <c r="I87" s="17" t="s">
        <v>29</v>
      </c>
      <c r="J87" s="17">
        <v>2000</v>
      </c>
      <c r="K87" s="17">
        <v>2200</v>
      </c>
    </row>
    <row r="88" spans="1:11" ht="15.75" customHeight="1" x14ac:dyDescent="0.25">
      <c r="A88" s="24"/>
      <c r="B88" s="44"/>
      <c r="C88" s="26"/>
      <c r="D88" s="28"/>
      <c r="E88" s="28"/>
      <c r="F88" s="28"/>
      <c r="G88" s="31" t="s">
        <v>76</v>
      </c>
      <c r="H88" s="29" t="s">
        <v>50</v>
      </c>
      <c r="I88" s="30"/>
      <c r="J88" s="30"/>
      <c r="K88" s="30"/>
    </row>
    <row r="89" spans="1:11" ht="15.75" customHeight="1" x14ac:dyDescent="0.25">
      <c r="A89" s="24"/>
      <c r="B89" s="44"/>
      <c r="C89" s="26"/>
      <c r="D89" s="28"/>
      <c r="E89" s="28"/>
      <c r="F89" s="28"/>
      <c r="G89" s="31"/>
      <c r="H89" s="16" t="s">
        <v>133</v>
      </c>
      <c r="I89" s="8" t="s">
        <v>29</v>
      </c>
      <c r="J89" s="8">
        <v>1</v>
      </c>
      <c r="K89" s="8">
        <v>1</v>
      </c>
    </row>
    <row r="90" spans="1:11" ht="39.75" customHeight="1" x14ac:dyDescent="0.25">
      <c r="A90" s="24"/>
      <c r="B90" s="44"/>
      <c r="C90" s="26"/>
      <c r="D90" s="28"/>
      <c r="E90" s="28"/>
      <c r="F90" s="28"/>
      <c r="G90" s="31"/>
      <c r="H90" s="16" t="s">
        <v>77</v>
      </c>
      <c r="I90" s="18" t="s">
        <v>29</v>
      </c>
      <c r="J90" s="18">
        <v>200</v>
      </c>
      <c r="K90" s="8">
        <v>250</v>
      </c>
    </row>
    <row r="91" spans="1:11" ht="18.75" x14ac:dyDescent="0.25">
      <c r="A91" s="24"/>
      <c r="B91" s="44"/>
      <c r="C91" s="26"/>
      <c r="D91" s="28"/>
      <c r="E91" s="28"/>
      <c r="F91" s="28"/>
      <c r="G91" s="49" t="s">
        <v>78</v>
      </c>
      <c r="H91" s="16" t="s">
        <v>158</v>
      </c>
      <c r="I91" s="6" t="s">
        <v>29</v>
      </c>
      <c r="J91" s="6">
        <v>112.00000000000001</v>
      </c>
      <c r="K91" s="6">
        <v>140</v>
      </c>
    </row>
    <row r="92" spans="1:11" ht="18.75" x14ac:dyDescent="0.25">
      <c r="A92" s="24"/>
      <c r="B92" s="44"/>
      <c r="C92" s="26"/>
      <c r="D92" s="28"/>
      <c r="E92" s="28"/>
      <c r="F92" s="28"/>
      <c r="G92" s="49"/>
      <c r="H92" s="16" t="s">
        <v>155</v>
      </c>
      <c r="I92" s="6" t="s">
        <v>29</v>
      </c>
      <c r="J92" s="6">
        <v>88</v>
      </c>
      <c r="K92" s="6">
        <v>110</v>
      </c>
    </row>
    <row r="93" spans="1:11" ht="15.75" customHeight="1" x14ac:dyDescent="0.25">
      <c r="A93" s="24"/>
      <c r="B93" s="44"/>
      <c r="C93" s="26"/>
      <c r="D93" s="28"/>
      <c r="E93" s="28"/>
      <c r="F93" s="28"/>
      <c r="G93" s="49"/>
      <c r="H93" s="29" t="s">
        <v>51</v>
      </c>
      <c r="I93" s="30"/>
      <c r="J93" s="30"/>
      <c r="K93" s="30"/>
    </row>
    <row r="94" spans="1:11" ht="22.5" customHeight="1" x14ac:dyDescent="0.25">
      <c r="A94" s="24"/>
      <c r="B94" s="44"/>
      <c r="C94" s="26"/>
      <c r="D94" s="28"/>
      <c r="E94" s="28"/>
      <c r="F94" s="28"/>
      <c r="G94" s="35" t="s">
        <v>79</v>
      </c>
      <c r="H94" s="16" t="s">
        <v>134</v>
      </c>
      <c r="I94" s="17" t="s">
        <v>29</v>
      </c>
      <c r="J94" s="17">
        <v>2000</v>
      </c>
      <c r="K94" s="17">
        <v>2200</v>
      </c>
    </row>
    <row r="95" spans="1:11" ht="15.75" customHeight="1" x14ac:dyDescent="0.25">
      <c r="A95" s="24"/>
      <c r="B95" s="44"/>
      <c r="C95" s="26"/>
      <c r="D95" s="28"/>
      <c r="E95" s="28"/>
      <c r="F95" s="28"/>
      <c r="G95" s="35"/>
      <c r="H95" s="29" t="s">
        <v>53</v>
      </c>
      <c r="I95" s="30"/>
      <c r="J95" s="30"/>
      <c r="K95" s="30"/>
    </row>
    <row r="96" spans="1:11" ht="38.25" customHeight="1" x14ac:dyDescent="0.25">
      <c r="A96" s="24"/>
      <c r="B96" s="44"/>
      <c r="C96" s="26"/>
      <c r="D96" s="28"/>
      <c r="E96" s="28"/>
      <c r="F96" s="28"/>
      <c r="G96" s="36"/>
      <c r="H96" s="16" t="s">
        <v>135</v>
      </c>
      <c r="I96" s="17" t="s">
        <v>29</v>
      </c>
      <c r="J96" s="17">
        <v>100</v>
      </c>
      <c r="K96" s="17">
        <f>K90/J90*100</f>
        <v>125</v>
      </c>
    </row>
    <row r="97" spans="1:11" ht="18.75" x14ac:dyDescent="0.25">
      <c r="A97" s="24"/>
      <c r="B97" s="44"/>
      <c r="C97" s="50" t="s">
        <v>140</v>
      </c>
      <c r="D97" s="38" t="s">
        <v>16</v>
      </c>
      <c r="E97" s="38" t="s">
        <v>80</v>
      </c>
      <c r="F97" s="38" t="s">
        <v>18</v>
      </c>
      <c r="G97" s="22" t="s">
        <v>81</v>
      </c>
      <c r="H97" s="29" t="s">
        <v>48</v>
      </c>
      <c r="I97" s="30"/>
      <c r="J97" s="30"/>
      <c r="K97" s="30"/>
    </row>
    <row r="98" spans="1:11" ht="24.75" customHeight="1" x14ac:dyDescent="0.25">
      <c r="A98" s="24"/>
      <c r="B98" s="44"/>
      <c r="C98" s="51"/>
      <c r="D98" s="39"/>
      <c r="E98" s="39"/>
      <c r="F98" s="39"/>
      <c r="G98" s="34" t="s">
        <v>56</v>
      </c>
      <c r="H98" s="16" t="s">
        <v>112</v>
      </c>
      <c r="I98" s="17">
        <v>300</v>
      </c>
      <c r="J98" s="17">
        <v>320.7</v>
      </c>
      <c r="K98" s="17">
        <v>339.9</v>
      </c>
    </row>
    <row r="99" spans="1:11" ht="18.75" x14ac:dyDescent="0.25">
      <c r="A99" s="24"/>
      <c r="B99" s="44"/>
      <c r="C99" s="51"/>
      <c r="D99" s="39"/>
      <c r="E99" s="39"/>
      <c r="F99" s="39"/>
      <c r="G99" s="35"/>
      <c r="H99" s="29" t="s">
        <v>50</v>
      </c>
      <c r="I99" s="30"/>
      <c r="J99" s="30"/>
      <c r="K99" s="30"/>
    </row>
    <row r="100" spans="1:11" ht="18.75" x14ac:dyDescent="0.25">
      <c r="A100" s="24"/>
      <c r="B100" s="44"/>
      <c r="C100" s="51"/>
      <c r="D100" s="39"/>
      <c r="E100" s="39"/>
      <c r="F100" s="39"/>
      <c r="G100" s="35"/>
      <c r="H100" s="16" t="s">
        <v>136</v>
      </c>
      <c r="I100" s="18">
        <v>4</v>
      </c>
      <c r="J100" s="18">
        <v>4</v>
      </c>
      <c r="K100" s="18">
        <v>4</v>
      </c>
    </row>
    <row r="101" spans="1:11" ht="26.25" customHeight="1" x14ac:dyDescent="0.25">
      <c r="A101" s="24"/>
      <c r="B101" s="44"/>
      <c r="C101" s="51"/>
      <c r="D101" s="39"/>
      <c r="E101" s="39"/>
      <c r="F101" s="39"/>
      <c r="G101" s="36"/>
      <c r="H101" s="16" t="s">
        <v>137</v>
      </c>
      <c r="I101" s="18">
        <v>400</v>
      </c>
      <c r="J101" s="18">
        <v>500</v>
      </c>
      <c r="K101" s="18">
        <v>500</v>
      </c>
    </row>
    <row r="102" spans="1:11" ht="18.75" x14ac:dyDescent="0.25">
      <c r="A102" s="24"/>
      <c r="B102" s="44"/>
      <c r="C102" s="51"/>
      <c r="D102" s="39"/>
      <c r="E102" s="39"/>
      <c r="F102" s="39"/>
      <c r="G102" s="53" t="s">
        <v>59</v>
      </c>
      <c r="H102" s="29" t="s">
        <v>51</v>
      </c>
      <c r="I102" s="30"/>
      <c r="J102" s="30"/>
      <c r="K102" s="30"/>
    </row>
    <row r="103" spans="1:11" ht="37.5" x14ac:dyDescent="0.25">
      <c r="A103" s="24"/>
      <c r="B103" s="44"/>
      <c r="C103" s="51"/>
      <c r="D103" s="39"/>
      <c r="E103" s="39"/>
      <c r="F103" s="39"/>
      <c r="G103" s="54"/>
      <c r="H103" s="16" t="s">
        <v>138</v>
      </c>
      <c r="I103" s="17">
        <v>60</v>
      </c>
      <c r="J103" s="17">
        <v>60.2</v>
      </c>
      <c r="K103" s="17">
        <v>63.7</v>
      </c>
    </row>
    <row r="104" spans="1:11" ht="34.5" customHeight="1" x14ac:dyDescent="0.25">
      <c r="A104" s="24"/>
      <c r="B104" s="44"/>
      <c r="C104" s="51"/>
      <c r="D104" s="39"/>
      <c r="E104" s="39"/>
      <c r="F104" s="39"/>
      <c r="G104" s="55"/>
      <c r="H104" s="16" t="s">
        <v>139</v>
      </c>
      <c r="I104" s="17">
        <v>150</v>
      </c>
      <c r="J104" s="17">
        <v>160</v>
      </c>
      <c r="K104" s="17">
        <v>170</v>
      </c>
    </row>
    <row r="105" spans="1:11" ht="18.75" x14ac:dyDescent="0.25">
      <c r="A105" s="24"/>
      <c r="B105" s="44"/>
      <c r="C105" s="51"/>
      <c r="D105" s="39"/>
      <c r="E105" s="39"/>
      <c r="F105" s="39"/>
      <c r="G105" s="35" t="s">
        <v>61</v>
      </c>
      <c r="H105" s="29" t="s">
        <v>53</v>
      </c>
      <c r="I105" s="30"/>
      <c r="J105" s="30"/>
      <c r="K105" s="30"/>
    </row>
    <row r="106" spans="1:11" ht="41.25" customHeight="1" x14ac:dyDescent="0.25">
      <c r="A106" s="24"/>
      <c r="B106" s="44"/>
      <c r="C106" s="52"/>
      <c r="D106" s="40"/>
      <c r="E106" s="40"/>
      <c r="F106" s="40"/>
      <c r="G106" s="36"/>
      <c r="H106" s="16" t="s">
        <v>150</v>
      </c>
      <c r="I106" s="17">
        <v>100</v>
      </c>
      <c r="J106" s="17">
        <f>J101/I101*100</f>
        <v>125</v>
      </c>
      <c r="K106" s="17">
        <f>K101/I101*100</f>
        <v>125</v>
      </c>
    </row>
    <row r="107" spans="1:11" ht="18.75" x14ac:dyDescent="0.25">
      <c r="A107" s="24"/>
      <c r="B107" s="43" t="s">
        <v>109</v>
      </c>
      <c r="C107" s="43" t="s">
        <v>82</v>
      </c>
      <c r="D107" s="44"/>
      <c r="E107" s="44"/>
      <c r="F107" s="44"/>
      <c r="G107" s="44"/>
      <c r="H107" s="44"/>
      <c r="I107" s="44"/>
      <c r="J107" s="44"/>
      <c r="K107" s="44"/>
    </row>
    <row r="108" spans="1:11" ht="26.25" customHeight="1" x14ac:dyDescent="0.25">
      <c r="A108" s="24"/>
      <c r="B108" s="44"/>
      <c r="C108" s="25" t="s">
        <v>166</v>
      </c>
      <c r="D108" s="27" t="s">
        <v>16</v>
      </c>
      <c r="E108" s="27" t="s">
        <v>178</v>
      </c>
      <c r="F108" s="27" t="s">
        <v>83</v>
      </c>
      <c r="G108" s="32" t="s">
        <v>84</v>
      </c>
      <c r="H108" s="29" t="s">
        <v>28</v>
      </c>
      <c r="I108" s="30"/>
      <c r="J108" s="30"/>
      <c r="K108" s="30"/>
    </row>
    <row r="109" spans="1:11" ht="26.25" customHeight="1" x14ac:dyDescent="0.25">
      <c r="A109" s="24"/>
      <c r="B109" s="44"/>
      <c r="C109" s="26"/>
      <c r="D109" s="28"/>
      <c r="E109" s="28"/>
      <c r="F109" s="28"/>
      <c r="G109" s="33"/>
      <c r="H109" s="16" t="s">
        <v>141</v>
      </c>
      <c r="I109" s="7">
        <v>580</v>
      </c>
      <c r="J109" s="7">
        <v>620</v>
      </c>
      <c r="K109" s="7">
        <v>657.2</v>
      </c>
    </row>
    <row r="110" spans="1:11" ht="26.25" customHeight="1" x14ac:dyDescent="0.25">
      <c r="A110" s="24"/>
      <c r="B110" s="44"/>
      <c r="C110" s="26"/>
      <c r="D110" s="28"/>
      <c r="E110" s="28"/>
      <c r="F110" s="28"/>
      <c r="G110" s="34" t="s">
        <v>85</v>
      </c>
      <c r="H110" s="29" t="s">
        <v>31</v>
      </c>
      <c r="I110" s="30"/>
      <c r="J110" s="30"/>
      <c r="K110" s="30"/>
    </row>
    <row r="111" spans="1:11" ht="26.25" customHeight="1" x14ac:dyDescent="0.25">
      <c r="A111" s="24"/>
      <c r="B111" s="44"/>
      <c r="C111" s="26"/>
      <c r="D111" s="28"/>
      <c r="E111" s="28"/>
      <c r="F111" s="28"/>
      <c r="G111" s="35"/>
      <c r="H111" s="16" t="s">
        <v>142</v>
      </c>
      <c r="I111" s="18">
        <v>10</v>
      </c>
      <c r="J111" s="18">
        <v>10</v>
      </c>
      <c r="K111" s="18">
        <v>10</v>
      </c>
    </row>
    <row r="112" spans="1:11" ht="18.75" x14ac:dyDescent="0.25">
      <c r="A112" s="24"/>
      <c r="B112" s="44"/>
      <c r="C112" s="26"/>
      <c r="D112" s="28"/>
      <c r="E112" s="28"/>
      <c r="F112" s="28"/>
      <c r="G112" s="35"/>
      <c r="H112" s="16" t="s">
        <v>86</v>
      </c>
      <c r="I112" s="11">
        <v>590</v>
      </c>
      <c r="J112" s="11">
        <v>610</v>
      </c>
      <c r="K112" s="11">
        <v>650</v>
      </c>
    </row>
    <row r="113" spans="1:11" ht="18.75" x14ac:dyDescent="0.25">
      <c r="A113" s="24"/>
      <c r="B113" s="44"/>
      <c r="C113" s="26"/>
      <c r="D113" s="28"/>
      <c r="E113" s="28"/>
      <c r="F113" s="28"/>
      <c r="G113" s="36"/>
      <c r="H113" s="16" t="s">
        <v>158</v>
      </c>
      <c r="I113" s="11">
        <f>I112*0.6</f>
        <v>354</v>
      </c>
      <c r="J113" s="11">
        <f>J112*0.6</f>
        <v>366</v>
      </c>
      <c r="K113" s="11">
        <f>K112*0.6</f>
        <v>390</v>
      </c>
    </row>
    <row r="114" spans="1:11" ht="18.75" x14ac:dyDescent="0.25">
      <c r="A114" s="24"/>
      <c r="B114" s="44"/>
      <c r="C114" s="26"/>
      <c r="D114" s="28"/>
      <c r="E114" s="28"/>
      <c r="F114" s="28"/>
      <c r="G114" s="49" t="s">
        <v>87</v>
      </c>
      <c r="H114" s="16" t="s">
        <v>155</v>
      </c>
      <c r="I114" s="11">
        <f>I112*0.4</f>
        <v>236</v>
      </c>
      <c r="J114" s="11">
        <f>J112*0.4</f>
        <v>244</v>
      </c>
      <c r="K114" s="11">
        <f>K112*0.4</f>
        <v>260</v>
      </c>
    </row>
    <row r="115" spans="1:11" ht="26.25" customHeight="1" x14ac:dyDescent="0.25">
      <c r="A115" s="24"/>
      <c r="B115" s="44"/>
      <c r="C115" s="26"/>
      <c r="D115" s="28"/>
      <c r="E115" s="28"/>
      <c r="F115" s="28"/>
      <c r="G115" s="49"/>
      <c r="H115" s="29" t="s">
        <v>33</v>
      </c>
      <c r="I115" s="30"/>
      <c r="J115" s="30"/>
      <c r="K115" s="30"/>
    </row>
    <row r="116" spans="1:11" ht="26.25" customHeight="1" x14ac:dyDescent="0.25">
      <c r="A116" s="24"/>
      <c r="B116" s="44"/>
      <c r="C116" s="26"/>
      <c r="D116" s="28"/>
      <c r="E116" s="28"/>
      <c r="F116" s="28"/>
      <c r="G116" s="49"/>
      <c r="H116" s="16" t="s">
        <v>143</v>
      </c>
      <c r="I116" s="7">
        <v>58</v>
      </c>
      <c r="J116" s="7">
        <v>62</v>
      </c>
      <c r="K116" s="7">
        <v>65.72</v>
      </c>
    </row>
    <row r="117" spans="1:11" ht="26.25" customHeight="1" x14ac:dyDescent="0.25">
      <c r="A117" s="24"/>
      <c r="B117" s="44"/>
      <c r="C117" s="26"/>
      <c r="D117" s="28"/>
      <c r="E117" s="28"/>
      <c r="F117" s="28"/>
      <c r="G117" s="35" t="s">
        <v>88</v>
      </c>
      <c r="H117" s="29" t="s">
        <v>35</v>
      </c>
      <c r="I117" s="30"/>
      <c r="J117" s="30"/>
      <c r="K117" s="30"/>
    </row>
    <row r="118" spans="1:11" ht="69.75" customHeight="1" x14ac:dyDescent="0.25">
      <c r="A118" s="24"/>
      <c r="B118" s="44"/>
      <c r="C118" s="26"/>
      <c r="D118" s="28"/>
      <c r="E118" s="28"/>
      <c r="F118" s="28"/>
      <c r="G118" s="36"/>
      <c r="H118" s="16" t="s">
        <v>151</v>
      </c>
      <c r="I118" s="7">
        <v>100</v>
      </c>
      <c r="J118" s="7">
        <f>J112/I112*100</f>
        <v>103.38983050847457</v>
      </c>
      <c r="K118" s="7">
        <f>K112/I112*100</f>
        <v>110.16949152542372</v>
      </c>
    </row>
    <row r="119" spans="1:11" ht="15.75" customHeight="1" x14ac:dyDescent="0.25">
      <c r="A119" s="24"/>
      <c r="B119" s="44"/>
      <c r="C119" s="50" t="s">
        <v>169</v>
      </c>
      <c r="D119" s="38" t="s">
        <v>16</v>
      </c>
      <c r="E119" s="38" t="s">
        <v>89</v>
      </c>
      <c r="F119" s="38" t="s">
        <v>18</v>
      </c>
      <c r="G119" s="41" t="s">
        <v>90</v>
      </c>
      <c r="H119" s="29" t="s">
        <v>28</v>
      </c>
      <c r="I119" s="30"/>
      <c r="J119" s="30"/>
      <c r="K119" s="30"/>
    </row>
    <row r="120" spans="1:11" ht="20.25" customHeight="1" x14ac:dyDescent="0.25">
      <c r="A120" s="24"/>
      <c r="B120" s="44"/>
      <c r="C120" s="51"/>
      <c r="D120" s="39"/>
      <c r="E120" s="39"/>
      <c r="F120" s="39"/>
      <c r="G120" s="41"/>
      <c r="H120" s="16" t="s">
        <v>112</v>
      </c>
      <c r="I120" s="7">
        <v>304.39999999999998</v>
      </c>
      <c r="J120" s="7">
        <v>325.39999999999998</v>
      </c>
      <c r="K120" s="7">
        <v>344.9</v>
      </c>
    </row>
    <row r="121" spans="1:11" ht="20.25" customHeight="1" x14ac:dyDescent="0.25">
      <c r="A121" s="24"/>
      <c r="B121" s="44"/>
      <c r="C121" s="51"/>
      <c r="D121" s="39"/>
      <c r="E121" s="39"/>
      <c r="F121" s="39"/>
      <c r="G121" s="41"/>
      <c r="H121" s="29" t="s">
        <v>31</v>
      </c>
      <c r="I121" s="30"/>
      <c r="J121" s="30"/>
      <c r="K121" s="30"/>
    </row>
    <row r="122" spans="1:11" ht="23.25" customHeight="1" x14ac:dyDescent="0.25">
      <c r="A122" s="24"/>
      <c r="B122" s="44"/>
      <c r="C122" s="51"/>
      <c r="D122" s="39"/>
      <c r="E122" s="39"/>
      <c r="F122" s="39"/>
      <c r="G122" s="41"/>
      <c r="H122" s="16" t="s">
        <v>91</v>
      </c>
      <c r="I122" s="18">
        <v>1</v>
      </c>
      <c r="J122" s="18" t="s">
        <v>29</v>
      </c>
      <c r="K122" s="18" t="s">
        <v>29</v>
      </c>
    </row>
    <row r="123" spans="1:11" ht="36.75" customHeight="1" x14ac:dyDescent="0.25">
      <c r="A123" s="24"/>
      <c r="B123" s="44"/>
      <c r="C123" s="51"/>
      <c r="D123" s="39"/>
      <c r="E123" s="39"/>
      <c r="F123" s="39"/>
      <c r="G123" s="31" t="s">
        <v>92</v>
      </c>
      <c r="H123" s="16" t="s">
        <v>144</v>
      </c>
      <c r="I123" s="18">
        <v>20</v>
      </c>
      <c r="J123" s="18">
        <v>45</v>
      </c>
      <c r="K123" s="18">
        <v>50</v>
      </c>
    </row>
    <row r="124" spans="1:11" ht="15.75" customHeight="1" x14ac:dyDescent="0.25">
      <c r="A124" s="24"/>
      <c r="B124" s="44"/>
      <c r="C124" s="51"/>
      <c r="D124" s="39"/>
      <c r="E124" s="39"/>
      <c r="F124" s="39"/>
      <c r="G124" s="31"/>
      <c r="H124" s="29" t="s">
        <v>33</v>
      </c>
      <c r="I124" s="42"/>
      <c r="J124" s="42"/>
      <c r="K124" s="42"/>
    </row>
    <row r="125" spans="1:11" ht="42" customHeight="1" x14ac:dyDescent="0.25">
      <c r="A125" s="24"/>
      <c r="B125" s="44"/>
      <c r="C125" s="51"/>
      <c r="D125" s="39"/>
      <c r="E125" s="39"/>
      <c r="F125" s="39"/>
      <c r="G125" s="31"/>
      <c r="H125" s="16" t="s">
        <v>167</v>
      </c>
      <c r="I125" s="17">
        <v>180</v>
      </c>
      <c r="J125" s="18" t="s">
        <v>29</v>
      </c>
      <c r="K125" s="18" t="s">
        <v>29</v>
      </c>
    </row>
    <row r="126" spans="1:11" ht="38.25" customHeight="1" x14ac:dyDescent="0.25">
      <c r="A126" s="24"/>
      <c r="B126" s="44"/>
      <c r="C126" s="51"/>
      <c r="D126" s="39"/>
      <c r="E126" s="39"/>
      <c r="F126" s="39"/>
      <c r="G126" s="31" t="s">
        <v>93</v>
      </c>
      <c r="H126" s="16" t="s">
        <v>145</v>
      </c>
      <c r="I126" s="17">
        <v>6219.9999999999982</v>
      </c>
      <c r="J126" s="17">
        <v>7231.1111111111104</v>
      </c>
      <c r="K126" s="17">
        <v>6898</v>
      </c>
    </row>
    <row r="127" spans="1:11" ht="18.75" x14ac:dyDescent="0.25">
      <c r="A127" s="24"/>
      <c r="B127" s="44"/>
      <c r="C127" s="51"/>
      <c r="D127" s="39"/>
      <c r="E127" s="39"/>
      <c r="F127" s="39"/>
      <c r="G127" s="31"/>
      <c r="H127" s="29" t="s">
        <v>35</v>
      </c>
      <c r="I127" s="30"/>
      <c r="J127" s="30"/>
      <c r="K127" s="30"/>
    </row>
    <row r="128" spans="1:11" ht="34.5" customHeight="1" x14ac:dyDescent="0.25">
      <c r="A128" s="24"/>
      <c r="B128" s="44"/>
      <c r="C128" s="51"/>
      <c r="D128" s="39"/>
      <c r="E128" s="39"/>
      <c r="F128" s="39"/>
      <c r="G128" s="34" t="s">
        <v>94</v>
      </c>
      <c r="H128" s="16" t="s">
        <v>170</v>
      </c>
      <c r="I128" s="7">
        <v>100</v>
      </c>
      <c r="J128" s="7"/>
      <c r="K128" s="7"/>
    </row>
    <row r="129" spans="1:11" ht="39" customHeight="1" x14ac:dyDescent="0.25">
      <c r="A129" s="24"/>
      <c r="B129" s="44"/>
      <c r="C129" s="52"/>
      <c r="D129" s="40"/>
      <c r="E129" s="40"/>
      <c r="F129" s="40"/>
      <c r="G129" s="36"/>
      <c r="H129" s="16" t="s">
        <v>146</v>
      </c>
      <c r="I129" s="7">
        <v>100</v>
      </c>
      <c r="J129" s="7">
        <v>225</v>
      </c>
      <c r="K129" s="7">
        <v>250</v>
      </c>
    </row>
    <row r="130" spans="1:11" ht="31.5" customHeight="1" x14ac:dyDescent="0.25">
      <c r="A130" s="24"/>
      <c r="B130" s="44"/>
      <c r="C130" s="25" t="s">
        <v>171</v>
      </c>
      <c r="D130" s="27" t="s">
        <v>16</v>
      </c>
      <c r="E130" s="27" t="s">
        <v>179</v>
      </c>
      <c r="F130" s="27" t="s">
        <v>18</v>
      </c>
      <c r="G130" s="32" t="s">
        <v>95</v>
      </c>
      <c r="H130" s="29" t="s">
        <v>19</v>
      </c>
      <c r="I130" s="30"/>
      <c r="J130" s="30"/>
      <c r="K130" s="30"/>
    </row>
    <row r="131" spans="1:11" ht="33.75" customHeight="1" x14ac:dyDescent="0.25">
      <c r="A131" s="24"/>
      <c r="B131" s="44"/>
      <c r="C131" s="26"/>
      <c r="D131" s="28"/>
      <c r="E131" s="28"/>
      <c r="F131" s="28"/>
      <c r="G131" s="33"/>
      <c r="H131" s="16" t="s">
        <v>141</v>
      </c>
      <c r="I131" s="7">
        <v>400</v>
      </c>
      <c r="J131" s="7">
        <v>427.6</v>
      </c>
      <c r="K131" s="7">
        <v>453.3</v>
      </c>
    </row>
    <row r="132" spans="1:11" ht="18.75" x14ac:dyDescent="0.25">
      <c r="A132" s="24"/>
      <c r="B132" s="44"/>
      <c r="C132" s="26"/>
      <c r="D132" s="28"/>
      <c r="E132" s="28"/>
      <c r="F132" s="28"/>
      <c r="G132" s="31" t="s">
        <v>96</v>
      </c>
      <c r="H132" s="29" t="s">
        <v>40</v>
      </c>
      <c r="I132" s="30"/>
      <c r="J132" s="30"/>
      <c r="K132" s="30"/>
    </row>
    <row r="133" spans="1:11" ht="18.75" x14ac:dyDescent="0.25">
      <c r="A133" s="24"/>
      <c r="B133" s="44"/>
      <c r="C133" s="26"/>
      <c r="D133" s="28"/>
      <c r="E133" s="28"/>
      <c r="F133" s="28"/>
      <c r="G133" s="31"/>
      <c r="H133" s="16" t="s">
        <v>142</v>
      </c>
      <c r="I133" s="18">
        <v>1</v>
      </c>
      <c r="J133" s="18">
        <v>1</v>
      </c>
      <c r="K133" s="18">
        <v>1</v>
      </c>
    </row>
    <row r="134" spans="1:11" ht="35.25" customHeight="1" x14ac:dyDescent="0.25">
      <c r="A134" s="24"/>
      <c r="B134" s="44"/>
      <c r="C134" s="26"/>
      <c r="D134" s="28"/>
      <c r="E134" s="28"/>
      <c r="F134" s="28"/>
      <c r="G134" s="31" t="s">
        <v>97</v>
      </c>
      <c r="H134" s="16" t="s">
        <v>77</v>
      </c>
      <c r="I134" s="11">
        <v>400</v>
      </c>
      <c r="J134" s="11">
        <v>420</v>
      </c>
      <c r="K134" s="11">
        <v>430</v>
      </c>
    </row>
    <row r="135" spans="1:11" ht="18.75" x14ac:dyDescent="0.25">
      <c r="A135" s="24"/>
      <c r="B135" s="44"/>
      <c r="C135" s="26"/>
      <c r="D135" s="28"/>
      <c r="E135" s="28"/>
      <c r="F135" s="28"/>
      <c r="G135" s="31"/>
      <c r="H135" s="16" t="s">
        <v>158</v>
      </c>
      <c r="I135" s="11">
        <f>I134*65%</f>
        <v>260</v>
      </c>
      <c r="J135" s="11">
        <f>J134*65%</f>
        <v>273</v>
      </c>
      <c r="K135" s="11">
        <v>280</v>
      </c>
    </row>
    <row r="136" spans="1:11" ht="18.75" x14ac:dyDescent="0.25">
      <c r="A136" s="24"/>
      <c r="B136" s="44"/>
      <c r="C136" s="26"/>
      <c r="D136" s="28"/>
      <c r="E136" s="28"/>
      <c r="F136" s="28"/>
      <c r="G136" s="31"/>
      <c r="H136" s="16" t="s">
        <v>155</v>
      </c>
      <c r="I136" s="11">
        <f>I134*35%</f>
        <v>140</v>
      </c>
      <c r="J136" s="11">
        <f>J134*35%</f>
        <v>147</v>
      </c>
      <c r="K136" s="11">
        <v>150</v>
      </c>
    </row>
    <row r="137" spans="1:11" ht="25.5" customHeight="1" x14ac:dyDescent="0.25">
      <c r="A137" s="24"/>
      <c r="B137" s="44"/>
      <c r="C137" s="26"/>
      <c r="D137" s="28"/>
      <c r="E137" s="28"/>
      <c r="F137" s="28"/>
      <c r="G137" s="31"/>
      <c r="H137" s="29" t="s">
        <v>33</v>
      </c>
      <c r="I137" s="30"/>
      <c r="J137" s="30"/>
      <c r="K137" s="30"/>
    </row>
    <row r="138" spans="1:11" ht="27.75" customHeight="1" x14ac:dyDescent="0.25">
      <c r="A138" s="24"/>
      <c r="B138" s="44"/>
      <c r="C138" s="26"/>
      <c r="D138" s="28"/>
      <c r="E138" s="28"/>
      <c r="F138" s="28"/>
      <c r="G138" s="34" t="s">
        <v>98</v>
      </c>
      <c r="H138" s="16" t="s">
        <v>62</v>
      </c>
      <c r="I138" s="7">
        <v>1000</v>
      </c>
      <c r="J138" s="7">
        <f>J131/J134*1000</f>
        <v>1018.0952380952382</v>
      </c>
      <c r="K138" s="7">
        <f>K131/K134*1000</f>
        <v>1054.1860465116279</v>
      </c>
    </row>
    <row r="139" spans="1:11" ht="15.75" customHeight="1" x14ac:dyDescent="0.25">
      <c r="A139" s="24"/>
      <c r="B139" s="44"/>
      <c r="C139" s="26"/>
      <c r="D139" s="28"/>
      <c r="E139" s="28"/>
      <c r="F139" s="28"/>
      <c r="G139" s="35"/>
      <c r="H139" s="29" t="s">
        <v>35</v>
      </c>
      <c r="I139" s="30"/>
      <c r="J139" s="30"/>
      <c r="K139" s="30"/>
    </row>
    <row r="140" spans="1:11" ht="45" customHeight="1" x14ac:dyDescent="0.25">
      <c r="A140" s="24"/>
      <c r="B140" s="44"/>
      <c r="C140" s="26"/>
      <c r="D140" s="28"/>
      <c r="E140" s="28"/>
      <c r="F140" s="28"/>
      <c r="G140" s="36"/>
      <c r="H140" s="16" t="s">
        <v>152</v>
      </c>
      <c r="I140" s="7">
        <v>100</v>
      </c>
      <c r="J140" s="7">
        <f>J134/I134*100</f>
        <v>105</v>
      </c>
      <c r="K140" s="7">
        <f>K134/I134*100</f>
        <v>107.5</v>
      </c>
    </row>
    <row r="141" spans="1:11" ht="19.5" customHeight="1" x14ac:dyDescent="0.25">
      <c r="A141" s="24"/>
      <c r="B141" s="44"/>
      <c r="C141" s="25" t="s">
        <v>182</v>
      </c>
      <c r="D141" s="27" t="s">
        <v>16</v>
      </c>
      <c r="E141" s="27" t="s">
        <v>180</v>
      </c>
      <c r="F141" s="27" t="s">
        <v>18</v>
      </c>
      <c r="G141" s="32" t="s">
        <v>99</v>
      </c>
      <c r="H141" s="37" t="s">
        <v>28</v>
      </c>
      <c r="I141" s="26"/>
      <c r="J141" s="26"/>
      <c r="K141" s="26"/>
    </row>
    <row r="142" spans="1:11" ht="20.25" customHeight="1" x14ac:dyDescent="0.25">
      <c r="A142" s="24"/>
      <c r="B142" s="44"/>
      <c r="C142" s="26"/>
      <c r="D142" s="28"/>
      <c r="E142" s="28"/>
      <c r="F142" s="28"/>
      <c r="G142" s="33"/>
      <c r="H142" s="13" t="s">
        <v>141</v>
      </c>
      <c r="I142" s="9">
        <v>122.9</v>
      </c>
      <c r="J142" s="9">
        <v>131.4</v>
      </c>
      <c r="K142" s="9">
        <v>139.30000000000001</v>
      </c>
    </row>
    <row r="143" spans="1:11" ht="27.75" customHeight="1" x14ac:dyDescent="0.25">
      <c r="A143" s="24"/>
      <c r="B143" s="44"/>
      <c r="C143" s="26"/>
      <c r="D143" s="28"/>
      <c r="E143" s="28"/>
      <c r="F143" s="28"/>
      <c r="G143" s="31" t="s">
        <v>100</v>
      </c>
      <c r="H143" s="37" t="s">
        <v>31</v>
      </c>
      <c r="I143" s="26"/>
      <c r="J143" s="26"/>
      <c r="K143" s="26"/>
    </row>
    <row r="144" spans="1:11" ht="25.5" customHeight="1" x14ac:dyDescent="0.25">
      <c r="A144" s="24"/>
      <c r="B144" s="44"/>
      <c r="C144" s="26"/>
      <c r="D144" s="28"/>
      <c r="E144" s="28"/>
      <c r="F144" s="28"/>
      <c r="G144" s="31"/>
      <c r="H144" s="13" t="s">
        <v>142</v>
      </c>
      <c r="I144" s="15">
        <v>1</v>
      </c>
      <c r="J144" s="15">
        <v>1</v>
      </c>
      <c r="K144" s="15">
        <v>1</v>
      </c>
    </row>
    <row r="145" spans="1:11" ht="39" customHeight="1" x14ac:dyDescent="0.25">
      <c r="A145" s="24"/>
      <c r="B145" s="44"/>
      <c r="C145" s="26"/>
      <c r="D145" s="28"/>
      <c r="E145" s="28"/>
      <c r="F145" s="28"/>
      <c r="G145" s="31" t="s">
        <v>101</v>
      </c>
      <c r="H145" s="13" t="s">
        <v>77</v>
      </c>
      <c r="I145" s="14">
        <v>150</v>
      </c>
      <c r="J145" s="14">
        <v>170</v>
      </c>
      <c r="K145" s="14">
        <v>200</v>
      </c>
    </row>
    <row r="146" spans="1:11" ht="18.75" x14ac:dyDescent="0.25">
      <c r="A146" s="24"/>
      <c r="B146" s="44"/>
      <c r="C146" s="26"/>
      <c r="D146" s="28"/>
      <c r="E146" s="28"/>
      <c r="F146" s="28"/>
      <c r="G146" s="31"/>
      <c r="H146" s="13" t="s">
        <v>161</v>
      </c>
      <c r="I146" s="14">
        <v>105</v>
      </c>
      <c r="J146" s="14">
        <v>118.99999999999999</v>
      </c>
      <c r="K146" s="14">
        <v>140</v>
      </c>
    </row>
    <row r="147" spans="1:11" ht="17.25" customHeight="1" x14ac:dyDescent="0.25">
      <c r="A147" s="24"/>
      <c r="B147" s="44"/>
      <c r="C147" s="26"/>
      <c r="D147" s="28"/>
      <c r="E147" s="28"/>
      <c r="F147" s="28"/>
      <c r="G147" s="31"/>
      <c r="H147" s="13" t="s">
        <v>162</v>
      </c>
      <c r="I147" s="14">
        <v>45</v>
      </c>
      <c r="J147" s="14">
        <v>51</v>
      </c>
      <c r="K147" s="14">
        <v>60</v>
      </c>
    </row>
    <row r="148" spans="1:11" ht="21" customHeight="1" x14ac:dyDescent="0.25">
      <c r="A148" s="24"/>
      <c r="B148" s="44"/>
      <c r="C148" s="26"/>
      <c r="D148" s="28"/>
      <c r="E148" s="28"/>
      <c r="F148" s="28"/>
      <c r="G148" s="31"/>
      <c r="H148" s="37" t="s">
        <v>33</v>
      </c>
      <c r="I148" s="26"/>
      <c r="J148" s="26"/>
      <c r="K148" s="26"/>
    </row>
    <row r="149" spans="1:11" ht="27" customHeight="1" x14ac:dyDescent="0.25">
      <c r="A149" s="24"/>
      <c r="B149" s="44"/>
      <c r="C149" s="26"/>
      <c r="D149" s="28"/>
      <c r="E149" s="28"/>
      <c r="F149" s="28"/>
      <c r="G149" s="34" t="s">
        <v>102</v>
      </c>
      <c r="H149" s="13" t="s">
        <v>147</v>
      </c>
      <c r="I149" s="9">
        <v>122.9</v>
      </c>
      <c r="J149" s="9">
        <v>131.4</v>
      </c>
      <c r="K149" s="9">
        <v>139.30000000000001</v>
      </c>
    </row>
    <row r="150" spans="1:11" ht="28.5" customHeight="1" x14ac:dyDescent="0.25">
      <c r="A150" s="24"/>
      <c r="B150" s="44"/>
      <c r="C150" s="26"/>
      <c r="D150" s="28"/>
      <c r="E150" s="28"/>
      <c r="F150" s="28"/>
      <c r="G150" s="35"/>
      <c r="H150" s="13" t="s">
        <v>148</v>
      </c>
      <c r="I150" s="9">
        <f>I142/I145*1000</f>
        <v>819.33333333333337</v>
      </c>
      <c r="J150" s="9">
        <f>J142/J145*1000</f>
        <v>772.94117647058829</v>
      </c>
      <c r="K150" s="9">
        <f>K142/K145*1000</f>
        <v>696.5</v>
      </c>
    </row>
    <row r="151" spans="1:11" ht="21" customHeight="1" x14ac:dyDescent="0.25">
      <c r="A151" s="24"/>
      <c r="B151" s="44"/>
      <c r="C151" s="26"/>
      <c r="D151" s="28"/>
      <c r="E151" s="28"/>
      <c r="F151" s="28"/>
      <c r="G151" s="35"/>
      <c r="H151" s="37" t="s">
        <v>35</v>
      </c>
      <c r="I151" s="26"/>
      <c r="J151" s="26"/>
      <c r="K151" s="26"/>
    </row>
    <row r="152" spans="1:11" ht="39.75" customHeight="1" x14ac:dyDescent="0.25">
      <c r="A152" s="24"/>
      <c r="B152" s="44"/>
      <c r="C152" s="26"/>
      <c r="D152" s="28"/>
      <c r="E152" s="28"/>
      <c r="F152" s="28"/>
      <c r="G152" s="36"/>
      <c r="H152" s="13" t="s">
        <v>149</v>
      </c>
      <c r="I152" s="9">
        <v>100</v>
      </c>
      <c r="J152" s="9">
        <f>J145/I145*100</f>
        <v>113.33333333333333</v>
      </c>
      <c r="K152" s="9">
        <f>K145/I145*100</f>
        <v>133.33333333333331</v>
      </c>
    </row>
    <row r="153" spans="1:11" ht="51" customHeight="1" x14ac:dyDescent="0.25">
      <c r="A153" s="63" t="s">
        <v>103</v>
      </c>
      <c r="B153" s="64"/>
      <c r="C153" s="64"/>
      <c r="D153" s="64"/>
      <c r="E153" s="65"/>
      <c r="F153" s="45" t="s">
        <v>104</v>
      </c>
      <c r="G153" s="2" t="s">
        <v>172</v>
      </c>
      <c r="H153" s="72"/>
      <c r="I153" s="73"/>
      <c r="J153" s="73"/>
      <c r="K153" s="74"/>
    </row>
    <row r="154" spans="1:11" ht="24" customHeight="1" x14ac:dyDescent="0.25">
      <c r="A154" s="66"/>
      <c r="B154" s="67"/>
      <c r="C154" s="67"/>
      <c r="D154" s="67"/>
      <c r="E154" s="68"/>
      <c r="F154" s="46"/>
      <c r="G154" s="3" t="s">
        <v>173</v>
      </c>
      <c r="H154" s="75"/>
      <c r="I154" s="76"/>
      <c r="J154" s="76"/>
      <c r="K154" s="77"/>
    </row>
    <row r="155" spans="1:11" ht="24" customHeight="1" x14ac:dyDescent="0.25">
      <c r="A155" s="66"/>
      <c r="B155" s="67"/>
      <c r="C155" s="67"/>
      <c r="D155" s="67"/>
      <c r="E155" s="68"/>
      <c r="F155" s="46"/>
      <c r="G155" s="3" t="s">
        <v>174</v>
      </c>
      <c r="H155" s="75"/>
      <c r="I155" s="76"/>
      <c r="J155" s="76"/>
      <c r="K155" s="77"/>
    </row>
    <row r="156" spans="1:11" ht="24" customHeight="1" x14ac:dyDescent="0.25">
      <c r="A156" s="66"/>
      <c r="B156" s="67"/>
      <c r="C156" s="67"/>
      <c r="D156" s="67"/>
      <c r="E156" s="68"/>
      <c r="F156" s="47"/>
      <c r="G156" s="3" t="s">
        <v>175</v>
      </c>
      <c r="H156" s="75"/>
      <c r="I156" s="76"/>
      <c r="J156" s="76"/>
      <c r="K156" s="77"/>
    </row>
    <row r="157" spans="1:11" ht="47.25" customHeight="1" x14ac:dyDescent="0.25">
      <c r="A157" s="66"/>
      <c r="B157" s="67"/>
      <c r="C157" s="67"/>
      <c r="D157" s="67"/>
      <c r="E157" s="68"/>
      <c r="F157" s="48" t="s">
        <v>105</v>
      </c>
      <c r="G157" s="2" t="s">
        <v>172</v>
      </c>
      <c r="H157" s="75"/>
      <c r="I157" s="76"/>
      <c r="J157" s="76"/>
      <c r="K157" s="77"/>
    </row>
    <row r="158" spans="1:11" ht="24" customHeight="1" x14ac:dyDescent="0.25">
      <c r="A158" s="66"/>
      <c r="B158" s="67"/>
      <c r="C158" s="67"/>
      <c r="D158" s="67"/>
      <c r="E158" s="68"/>
      <c r="F158" s="48"/>
      <c r="G158" s="3" t="s">
        <v>173</v>
      </c>
      <c r="H158" s="75"/>
      <c r="I158" s="76"/>
      <c r="J158" s="76"/>
      <c r="K158" s="77"/>
    </row>
    <row r="159" spans="1:11" ht="24" customHeight="1" x14ac:dyDescent="0.25">
      <c r="A159" s="66"/>
      <c r="B159" s="67"/>
      <c r="C159" s="67"/>
      <c r="D159" s="67"/>
      <c r="E159" s="68"/>
      <c r="F159" s="48"/>
      <c r="G159" s="3" t="s">
        <v>174</v>
      </c>
      <c r="H159" s="75"/>
      <c r="I159" s="76"/>
      <c r="J159" s="76"/>
      <c r="K159" s="77"/>
    </row>
    <row r="160" spans="1:11" ht="24" hidden="1" customHeight="1" x14ac:dyDescent="0.25">
      <c r="A160" s="66"/>
      <c r="B160" s="67"/>
      <c r="C160" s="67"/>
      <c r="D160" s="67"/>
      <c r="E160" s="68"/>
      <c r="F160" s="48"/>
      <c r="G160" s="3" t="s">
        <v>175</v>
      </c>
      <c r="H160" s="75"/>
      <c r="I160" s="76"/>
      <c r="J160" s="76"/>
      <c r="K160" s="77"/>
    </row>
    <row r="161" spans="1:11" ht="24" hidden="1" customHeight="1" x14ac:dyDescent="0.25">
      <c r="A161" s="66"/>
      <c r="B161" s="67"/>
      <c r="C161" s="67"/>
      <c r="D161" s="67"/>
      <c r="E161" s="68"/>
      <c r="F161" s="48"/>
      <c r="G161" s="2" t="s">
        <v>106</v>
      </c>
      <c r="H161" s="75"/>
      <c r="I161" s="76"/>
      <c r="J161" s="76"/>
      <c r="K161" s="77"/>
    </row>
    <row r="162" spans="1:11" ht="24" hidden="1" customHeight="1" x14ac:dyDescent="0.25">
      <c r="A162" s="66"/>
      <c r="B162" s="67"/>
      <c r="C162" s="67"/>
      <c r="D162" s="67"/>
      <c r="E162" s="68"/>
      <c r="F162" s="48"/>
      <c r="G162" s="3" t="s">
        <v>107</v>
      </c>
      <c r="H162" s="75"/>
      <c r="I162" s="76"/>
      <c r="J162" s="76"/>
      <c r="K162" s="77"/>
    </row>
    <row r="163" spans="1:11" ht="24" hidden="1" customHeight="1" x14ac:dyDescent="0.25">
      <c r="A163" s="66"/>
      <c r="B163" s="67"/>
      <c r="C163" s="67"/>
      <c r="D163" s="67"/>
      <c r="E163" s="68"/>
      <c r="F163" s="48"/>
      <c r="G163" s="3" t="s">
        <v>32</v>
      </c>
      <c r="H163" s="75"/>
      <c r="I163" s="76"/>
      <c r="J163" s="76"/>
      <c r="K163" s="77"/>
    </row>
    <row r="164" spans="1:11" ht="24" hidden="1" customHeight="1" x14ac:dyDescent="0.25">
      <c r="A164" s="66"/>
      <c r="B164" s="67"/>
      <c r="C164" s="67"/>
      <c r="D164" s="67"/>
      <c r="E164" s="68"/>
      <c r="F164" s="48"/>
      <c r="G164" s="3" t="s">
        <v>34</v>
      </c>
      <c r="H164" s="75"/>
      <c r="I164" s="76"/>
      <c r="J164" s="76"/>
      <c r="K164" s="77"/>
    </row>
    <row r="165" spans="1:11" ht="24" customHeight="1" x14ac:dyDescent="0.25">
      <c r="A165" s="69"/>
      <c r="B165" s="70"/>
      <c r="C165" s="70"/>
      <c r="D165" s="70"/>
      <c r="E165" s="71"/>
      <c r="F165" s="48"/>
      <c r="G165" s="3" t="s">
        <v>175</v>
      </c>
      <c r="H165" s="78"/>
      <c r="I165" s="79"/>
      <c r="J165" s="79"/>
      <c r="K165" s="80"/>
    </row>
    <row r="166" spans="1:11" ht="15.75" customHeight="1" x14ac:dyDescent="0.25">
      <c r="A166" s="23" t="s">
        <v>108</v>
      </c>
      <c r="B166" s="23"/>
    </row>
    <row r="167" spans="1:11" ht="15.75" customHeight="1" x14ac:dyDescent="0.25"/>
    <row r="168" spans="1:11" ht="15.75" customHeight="1" x14ac:dyDescent="0.25"/>
    <row r="169" spans="1:11" ht="15.75" customHeight="1" x14ac:dyDescent="0.25"/>
    <row r="170" spans="1:11" ht="15.75" customHeight="1" x14ac:dyDescent="0.25">
      <c r="A170" s="61" t="s">
        <v>181</v>
      </c>
      <c r="B170" s="62"/>
      <c r="C170" s="62"/>
      <c r="D170" s="62"/>
      <c r="E170" s="62"/>
      <c r="F170" s="62"/>
      <c r="G170" s="62"/>
      <c r="H170" s="62"/>
      <c r="I170" s="62"/>
      <c r="J170" s="62"/>
      <c r="K170" s="62"/>
    </row>
    <row r="171" spans="1:11" ht="15.75" customHeight="1" x14ac:dyDescent="0.25">
      <c r="A171" s="62"/>
      <c r="B171" s="62"/>
      <c r="C171" s="62"/>
      <c r="D171" s="62"/>
      <c r="E171" s="62"/>
      <c r="F171" s="62"/>
      <c r="G171" s="62"/>
      <c r="H171" s="62"/>
      <c r="I171" s="62"/>
      <c r="J171" s="62"/>
      <c r="K171" s="62"/>
    </row>
    <row r="172" spans="1:11" ht="15.75" customHeight="1" x14ac:dyDescent="0.25">
      <c r="A172" s="62"/>
      <c r="B172" s="62"/>
      <c r="C172" s="62"/>
      <c r="D172" s="62"/>
      <c r="E172" s="62"/>
      <c r="F172" s="62"/>
      <c r="G172" s="62"/>
      <c r="H172" s="62"/>
      <c r="I172" s="62"/>
      <c r="J172" s="62"/>
      <c r="K172" s="62"/>
    </row>
    <row r="173" spans="1:11" ht="15.75" customHeight="1" x14ac:dyDescent="0.25"/>
    <row r="174" spans="1:11" ht="15.75" customHeight="1" x14ac:dyDescent="0.25"/>
    <row r="175" spans="1:11" ht="15.75" customHeight="1" x14ac:dyDescent="0.25"/>
    <row r="176" spans="1:11"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sheetData>
  <mergeCells count="187">
    <mergeCell ref="A170:K172"/>
    <mergeCell ref="A153:E165"/>
    <mergeCell ref="H153:K165"/>
    <mergeCell ref="H1:K1"/>
    <mergeCell ref="B2:K2"/>
    <mergeCell ref="A4:A6"/>
    <mergeCell ref="B4:B6"/>
    <mergeCell ref="C4:C6"/>
    <mergeCell ref="D4:D6"/>
    <mergeCell ref="E4:E6"/>
    <mergeCell ref="F4:F6"/>
    <mergeCell ref="G4:G6"/>
    <mergeCell ref="H4:K5"/>
    <mergeCell ref="C20:C27"/>
    <mergeCell ref="D20:D27"/>
    <mergeCell ref="E20:E27"/>
    <mergeCell ref="F20:F27"/>
    <mergeCell ref="G20:G21"/>
    <mergeCell ref="A8:A85"/>
    <mergeCell ref="B8:B39"/>
    <mergeCell ref="C8:K8"/>
    <mergeCell ref="C9:C19"/>
    <mergeCell ref="D9:D19"/>
    <mergeCell ref="E9:E19"/>
    <mergeCell ref="F9:F19"/>
    <mergeCell ref="G9:G10"/>
    <mergeCell ref="H9:K9"/>
    <mergeCell ref="G11:G12"/>
    <mergeCell ref="H20:K20"/>
    <mergeCell ref="G22:G23"/>
    <mergeCell ref="H22:K22"/>
    <mergeCell ref="G24:G25"/>
    <mergeCell ref="H24:K24"/>
    <mergeCell ref="G26:G27"/>
    <mergeCell ref="H26:K26"/>
    <mergeCell ref="H11:K11"/>
    <mergeCell ref="G13:G16"/>
    <mergeCell ref="H16:K16"/>
    <mergeCell ref="G17:G19"/>
    <mergeCell ref="H18:K18"/>
    <mergeCell ref="G37:G39"/>
    <mergeCell ref="H38:K38"/>
    <mergeCell ref="B40:B106"/>
    <mergeCell ref="C40:K40"/>
    <mergeCell ref="C41:C52"/>
    <mergeCell ref="D41:D52"/>
    <mergeCell ref="E41:E52"/>
    <mergeCell ref="F41:F52"/>
    <mergeCell ref="H41:K42"/>
    <mergeCell ref="H43:H44"/>
    <mergeCell ref="C28:C39"/>
    <mergeCell ref="D28:D39"/>
    <mergeCell ref="E28:E39"/>
    <mergeCell ref="F28:F39"/>
    <mergeCell ref="G28:G29"/>
    <mergeCell ref="H28:K28"/>
    <mergeCell ref="G30:G32"/>
    <mergeCell ref="H30:K30"/>
    <mergeCell ref="G33:G36"/>
    <mergeCell ref="H36:K36"/>
    <mergeCell ref="I43:I44"/>
    <mergeCell ref="J43:J44"/>
    <mergeCell ref="K43:K44"/>
    <mergeCell ref="G45:G49"/>
    <mergeCell ref="H45:K46"/>
    <mergeCell ref="H47:H48"/>
    <mergeCell ref="I47:I48"/>
    <mergeCell ref="J47:J48"/>
    <mergeCell ref="K47:K48"/>
    <mergeCell ref="H49:K49"/>
    <mergeCell ref="C64:C74"/>
    <mergeCell ref="D64:D74"/>
    <mergeCell ref="E64:E74"/>
    <mergeCell ref="F64:F74"/>
    <mergeCell ref="G64:G65"/>
    <mergeCell ref="H64:K64"/>
    <mergeCell ref="G50:G52"/>
    <mergeCell ref="H51:K51"/>
    <mergeCell ref="C53:C63"/>
    <mergeCell ref="D53:D63"/>
    <mergeCell ref="E53:E63"/>
    <mergeCell ref="F53:F63"/>
    <mergeCell ref="G53:G54"/>
    <mergeCell ref="H53:K53"/>
    <mergeCell ref="G55:G57"/>
    <mergeCell ref="H55:K55"/>
    <mergeCell ref="G66:G67"/>
    <mergeCell ref="H66:K66"/>
    <mergeCell ref="G68:G72"/>
    <mergeCell ref="H71:K71"/>
    <mergeCell ref="G73:G74"/>
    <mergeCell ref="H73:K73"/>
    <mergeCell ref="G58:G60"/>
    <mergeCell ref="H60:K60"/>
    <mergeCell ref="G61:G63"/>
    <mergeCell ref="H62:K62"/>
    <mergeCell ref="H84:K84"/>
    <mergeCell ref="A86:A106"/>
    <mergeCell ref="C86:C96"/>
    <mergeCell ref="D86:D96"/>
    <mergeCell ref="E86:E96"/>
    <mergeCell ref="F86:F96"/>
    <mergeCell ref="G86:G87"/>
    <mergeCell ref="H86:K86"/>
    <mergeCell ref="G88:G90"/>
    <mergeCell ref="H88:K88"/>
    <mergeCell ref="C75:C85"/>
    <mergeCell ref="D75:D85"/>
    <mergeCell ref="E75:E85"/>
    <mergeCell ref="F75:F85"/>
    <mergeCell ref="G75:G76"/>
    <mergeCell ref="H75:K75"/>
    <mergeCell ref="G77:G81"/>
    <mergeCell ref="H77:K77"/>
    <mergeCell ref="G82:G84"/>
    <mergeCell ref="H82:K82"/>
    <mergeCell ref="G91:G93"/>
    <mergeCell ref="H93:K93"/>
    <mergeCell ref="G94:G96"/>
    <mergeCell ref="H95:K95"/>
    <mergeCell ref="C97:C106"/>
    <mergeCell ref="D97:D106"/>
    <mergeCell ref="E97:E106"/>
    <mergeCell ref="F97:F106"/>
    <mergeCell ref="H97:K97"/>
    <mergeCell ref="G98:G101"/>
    <mergeCell ref="H99:K99"/>
    <mergeCell ref="G102:G104"/>
    <mergeCell ref="H102:K102"/>
    <mergeCell ref="G105:G106"/>
    <mergeCell ref="H105:K105"/>
    <mergeCell ref="H127:K127"/>
    <mergeCell ref="G128:G129"/>
    <mergeCell ref="H132:K132"/>
    <mergeCell ref="G134:G137"/>
    <mergeCell ref="H137:K137"/>
    <mergeCell ref="G138:G140"/>
    <mergeCell ref="H139:K139"/>
    <mergeCell ref="G130:G131"/>
    <mergeCell ref="C119:C129"/>
    <mergeCell ref="D108:D118"/>
    <mergeCell ref="E108:E118"/>
    <mergeCell ref="F108:F118"/>
    <mergeCell ref="G108:G109"/>
    <mergeCell ref="H108:K108"/>
    <mergeCell ref="G110:G113"/>
    <mergeCell ref="H110:K110"/>
    <mergeCell ref="G114:G116"/>
    <mergeCell ref="H115:K115"/>
    <mergeCell ref="G117:G118"/>
    <mergeCell ref="H117:K117"/>
    <mergeCell ref="F153:F156"/>
    <mergeCell ref="F157:F165"/>
    <mergeCell ref="C141:C152"/>
    <mergeCell ref="D141:D152"/>
    <mergeCell ref="E141:E152"/>
    <mergeCell ref="F141:F152"/>
    <mergeCell ref="G141:G142"/>
    <mergeCell ref="H141:K141"/>
    <mergeCell ref="G143:G144"/>
    <mergeCell ref="H143:K143"/>
    <mergeCell ref="G145:G148"/>
    <mergeCell ref="H148:K148"/>
    <mergeCell ref="A130:A152"/>
    <mergeCell ref="C130:C140"/>
    <mergeCell ref="D130:D140"/>
    <mergeCell ref="E130:E140"/>
    <mergeCell ref="F130:F140"/>
    <mergeCell ref="H130:K130"/>
    <mergeCell ref="G132:G133"/>
    <mergeCell ref="G41:G42"/>
    <mergeCell ref="G43:G44"/>
    <mergeCell ref="G149:G152"/>
    <mergeCell ref="H151:K151"/>
    <mergeCell ref="D119:D129"/>
    <mergeCell ref="E119:E129"/>
    <mergeCell ref="F119:F129"/>
    <mergeCell ref="G119:G122"/>
    <mergeCell ref="H119:K119"/>
    <mergeCell ref="H121:K121"/>
    <mergeCell ref="G123:G125"/>
    <mergeCell ref="H124:K124"/>
    <mergeCell ref="G126:G127"/>
    <mergeCell ref="A107:A129"/>
    <mergeCell ref="B107:B152"/>
    <mergeCell ref="C107:K107"/>
    <mergeCell ref="C108:C118"/>
  </mergeCells>
  <pageMargins left="0.31496062992125984" right="0.19685039370078741" top="0.55118110236220474" bottom="0.55118110236220474" header="0" footer="0.19685039370078741"/>
  <pageSetup paperSize="9" scale="41" fitToHeight="4" orientation="landscape" r:id="rId1"/>
  <headerFooter>
    <oddFooter>Сторінка &amp;P із &amp;N</oddFooter>
  </headerFooter>
  <rowBreaks count="3" manualBreakCount="3">
    <brk id="52" max="10" man="1"/>
    <brk id="96" max="10" man="1"/>
    <brk id="14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2025-2027</vt:lpstr>
      <vt:lpstr>'2025-2027'!Область_друку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Користувач Windows</cp:lastModifiedBy>
  <cp:lastPrinted>2024-05-24T08:46:15Z</cp:lastPrinted>
  <dcterms:created xsi:type="dcterms:W3CDTF">2024-04-25T10:19:16Z</dcterms:created>
  <dcterms:modified xsi:type="dcterms:W3CDTF">2024-05-31T12:14:35Z</dcterms:modified>
</cp:coreProperties>
</file>