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75" windowWidth="19410" windowHeight="9795"/>
  </bookViews>
  <sheets>
    <sheet name="2024 проект" sheetId="7" r:id="rId1"/>
  </sheets>
  <definedNames>
    <definedName name="_xlnm.Print_Area" localSheetId="0">'2024 проект'!$A$1:$G$65</definedName>
  </definedNames>
  <calcPr calcId="145621"/>
</workbook>
</file>

<file path=xl/calcChain.xml><?xml version="1.0" encoding="utf-8"?>
<calcChain xmlns="http://schemas.openxmlformats.org/spreadsheetml/2006/main">
  <c r="E32" i="7" l="1"/>
  <c r="F48" i="7" l="1"/>
  <c r="F45" i="7"/>
  <c r="I33" i="7" l="1"/>
  <c r="T32" i="7"/>
  <c r="E28" i="7" l="1"/>
  <c r="G59" i="7" l="1"/>
  <c r="F59" i="7"/>
  <c r="E59" i="7"/>
  <c r="D59" i="7" s="1"/>
  <c r="G58" i="7"/>
  <c r="F58" i="7"/>
  <c r="E58" i="7"/>
  <c r="D58" i="7" s="1"/>
  <c r="G57" i="7"/>
  <c r="D55" i="7"/>
  <c r="D54" i="7"/>
  <c r="D53" i="7"/>
  <c r="F51" i="7"/>
  <c r="F50" i="7" s="1"/>
  <c r="D50" i="7" s="1"/>
  <c r="G49" i="7"/>
  <c r="E49" i="7"/>
  <c r="D49" i="7" s="1"/>
  <c r="E48" i="7"/>
  <c r="E47" i="7"/>
  <c r="E46" i="7" s="1"/>
  <c r="D45" i="7"/>
  <c r="F44" i="7"/>
  <c r="D44" i="7" s="1"/>
  <c r="F43" i="7"/>
  <c r="E43" i="7" s="1"/>
  <c r="D43" i="7" s="1"/>
  <c r="E41" i="7"/>
  <c r="G36" i="7"/>
  <c r="G34" i="7" s="1"/>
  <c r="G33" i="7" s="1"/>
  <c r="D36" i="7"/>
  <c r="D35" i="7"/>
  <c r="F34" i="7"/>
  <c r="F33" i="7" s="1"/>
  <c r="D33" i="7" s="1"/>
  <c r="I23" i="7"/>
  <c r="T23" i="7"/>
  <c r="E60" i="7"/>
  <c r="D31" i="7"/>
  <c r="D30" i="7"/>
  <c r="K29" i="7"/>
  <c r="F57" i="7"/>
  <c r="D27" i="7"/>
  <c r="F26" i="7"/>
  <c r="D26" i="7"/>
  <c r="D25" i="7"/>
  <c r="G24" i="7"/>
  <c r="D24" i="7"/>
  <c r="F42" i="7"/>
  <c r="D23" i="7"/>
  <c r="F22" i="7"/>
  <c r="E22" i="7"/>
  <c r="D21" i="7"/>
  <c r="G20" i="7"/>
  <c r="F20" i="7"/>
  <c r="E20" i="7"/>
  <c r="D20" i="7" s="1"/>
  <c r="E19" i="7"/>
  <c r="E18" i="7" s="1"/>
  <c r="G16" i="7"/>
  <c r="D16" i="7"/>
  <c r="G15" i="7"/>
  <c r="D15" i="7"/>
  <c r="F14" i="7"/>
  <c r="F13" i="7" s="1"/>
  <c r="E14" i="7"/>
  <c r="E13" i="7" s="1"/>
  <c r="G14" i="7" l="1"/>
  <c r="G13" i="7" s="1"/>
  <c r="D14" i="7"/>
  <c r="D19" i="7"/>
  <c r="D51" i="7"/>
  <c r="E17" i="7"/>
  <c r="D18" i="7"/>
  <c r="G42" i="7"/>
  <c r="G41" i="7" s="1"/>
  <c r="G40" i="7" s="1"/>
  <c r="D42" i="7"/>
  <c r="F41" i="7"/>
  <c r="F40" i="7" s="1"/>
  <c r="F17" i="7"/>
  <c r="G51" i="7"/>
  <c r="G50" i="7" s="1"/>
  <c r="G23" i="7"/>
  <c r="G22" i="7" s="1"/>
  <c r="G17" i="7" s="1"/>
  <c r="D22" i="7"/>
  <c r="D13" i="7"/>
  <c r="J29" i="7"/>
  <c r="K23" i="7" s="1"/>
  <c r="J23" i="7"/>
  <c r="T22" i="7"/>
  <c r="E40" i="7"/>
  <c r="E61" i="7"/>
  <c r="D61" i="7" s="1"/>
  <c r="F32" i="7"/>
  <c r="E57" i="7"/>
  <c r="D29" i="7"/>
  <c r="D34" i="7"/>
  <c r="H23" i="7"/>
  <c r="D41" i="7" l="1"/>
  <c r="E12" i="7"/>
  <c r="E37" i="7" s="1"/>
  <c r="D17" i="7"/>
  <c r="D40" i="7"/>
  <c r="E39" i="7"/>
  <c r="I22" i="7"/>
  <c r="J32" i="7"/>
  <c r="E56" i="7"/>
  <c r="D57" i="7"/>
  <c r="D32" i="7"/>
  <c r="F60" i="7"/>
  <c r="G32" i="7"/>
  <c r="F47" i="7"/>
  <c r="G48" i="7"/>
  <c r="G47" i="7" s="1"/>
  <c r="D48" i="7"/>
  <c r="F28" i="7"/>
  <c r="G60" i="7" l="1"/>
  <c r="G56" i="7" s="1"/>
  <c r="G52" i="7" s="1"/>
  <c r="G28" i="7"/>
  <c r="G12" i="7" s="1"/>
  <c r="G37" i="7" s="1"/>
  <c r="E52" i="7"/>
  <c r="D60" i="7"/>
  <c r="F56" i="7"/>
  <c r="F52" i="7" s="1"/>
  <c r="F12" i="7"/>
  <c r="D28" i="7"/>
  <c r="F46" i="7"/>
  <c r="D47" i="7"/>
  <c r="D52" i="7" l="1"/>
  <c r="D56" i="7"/>
  <c r="E62" i="7"/>
  <c r="F37" i="7"/>
  <c r="D37" i="7" s="1"/>
  <c r="D12" i="7"/>
  <c r="G46" i="7"/>
  <c r="G39" i="7" s="1"/>
  <c r="G62" i="7" s="1"/>
  <c r="G66" i="7" s="1"/>
  <c r="D46" i="7"/>
  <c r="F39" i="7"/>
  <c r="E66" i="7" l="1"/>
  <c r="F62" i="7"/>
  <c r="F66" i="7" s="1"/>
  <c r="D39" i="7"/>
  <c r="D62" i="7" l="1"/>
  <c r="D66" i="7" s="1"/>
</calcChain>
</file>

<file path=xl/sharedStrings.xml><?xml version="1.0" encoding="utf-8"?>
<sst xmlns="http://schemas.openxmlformats.org/spreadsheetml/2006/main" count="85" uniqueCount="67">
  <si>
    <t xml:space="preserve">  (код бюджету)</t>
  </si>
  <si>
    <t>грн</t>
  </si>
  <si>
    <t>Код</t>
  </si>
  <si>
    <t>Найменування згідно з 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</si>
  <si>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</si>
  <si>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</si>
  <si>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</si>
  <si>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</si>
  <si>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                                            бюджет розвитку</t>
  </si>
  <si>
    <t xml:space="preserve">          Фінансування бюджету за типом кредитора</t>
  </si>
  <si>
    <t>Внутрішнє фінансування</t>
  </si>
  <si>
    <t>Фінансування за рахунок позик банківських установ</t>
  </si>
  <si>
    <t>Фінансування за рахунок інших банків</t>
  </si>
  <si>
    <t>Одержано позик</t>
  </si>
  <si>
    <t>Погашено позик</t>
  </si>
  <si>
    <t>Інше внутрішнє фінансування</t>
  </si>
  <si>
    <t>Позики інших фінансових установ</t>
  </si>
  <si>
    <t>Фінансування за рахунок коштів єдиного казначейського рахунку</t>
  </si>
  <si>
    <t>Повернено</t>
  </si>
  <si>
    <t>Фінансування за рахунок випуску цінних паперів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</si>
  <si>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</si>
  <si>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</si>
  <si>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</si>
  <si>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</si>
  <si>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</si>
  <si>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</si>
  <si>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іноземними комерційними банками, іншими іноземними фінансовими установами</t>
  </si>
  <si>
    <t>Х</t>
  </si>
  <si>
    <t>Загальне фінансування</t>
  </si>
  <si>
    <t xml:space="preserve">            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</si>
  <si>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</si>
  <si>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</si>
  <si>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</si>
  <si>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</si>
  <si>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</si>
  <si>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Зовнішні запозичення</t>
  </si>
  <si>
    <t>Погашення</t>
  </si>
  <si>
    <t>Внутрішні зобов'язання</t>
  </si>
  <si>
    <t>Короткострокові зобов'язання та векселі</t>
  </si>
  <si>
    <t>Зовнішні зобов'язання</t>
  </si>
  <si>
    <t>Фінансування за активними операціями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</si>
  <si>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</si>
  <si>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</si>
  <si>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Розміщення коштів на депозитах або придбання цінних паперів</t>
  </si>
  <si>
    <t>Зміни обсягів бюджетних коштів</t>
  </si>
  <si>
    <t>Київський міський голова</t>
  </si>
  <si>
    <t>Віталій  КЛИЧКО</t>
  </si>
  <si>
    <t>контроль</t>
  </si>
  <si>
    <t>субв дор</t>
  </si>
  <si>
    <t>мафи</t>
  </si>
  <si>
    <t>навкол</t>
  </si>
  <si>
    <t>ліс</t>
  </si>
  <si>
    <t>реклама</t>
  </si>
  <si>
    <t>ЦІЛЬОВІ разом</t>
  </si>
  <si>
    <t>ЗФ               субв сер</t>
  </si>
  <si>
    <t>сф                             разом</t>
  </si>
  <si>
    <t>парковка</t>
  </si>
  <si>
    <t>мжк</t>
  </si>
  <si>
    <t>гранти</t>
  </si>
  <si>
    <t>чистий бр</t>
  </si>
  <si>
    <t>передача бр</t>
  </si>
  <si>
    <t>субв СЕР</t>
  </si>
  <si>
    <t xml:space="preserve"> БР        </t>
  </si>
  <si>
    <t xml:space="preserve">     «Фінансування бюджету міста Києва на 2024 рік»</t>
  </si>
  <si>
    <t>до рішення Київської міської ради                                            «Про бюджет міста Києва на 2024 рік»                                                                                                                                                                                                                                      від ____________________№_________________</t>
  </si>
  <si>
    <t>Додаток 2</t>
  </si>
  <si>
    <t>до рішення Київської міської ради                                            «Про бюджет міста Києва на 2024 рік»                                                                                                                                                                                                                                      від ________________№_____________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</si>
</sst>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₴_-;\-* #,##0_₴_-;_-* &quot;-&quot;_₴_-;_-@_-"/>
    <numFmt numFmtId="165" formatCode="_-* #,##0.00_₴_-;\-* #,##0.00_₴_-;_-* &quot;-&quot;??_₴_-;_-@_-"/>
    <numFmt numFmtId="166" formatCode="#,##0_ ;[Red]\-#,##0\ "/>
    <numFmt numFmtId="167" formatCode="* _-#,##0&quot;р.&quot;;* \-#,##0&quot;р.&quot;;* _-&quot;-&quot;&quot;р.&quot;;@"/>
    <numFmt numFmtId="168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</font>
    <font>
      <b/>
      <sz val="12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8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</cellStyleXfs>
  <cellXfs count="67">
    <xf numFmtId="0" fontId="0" fillId="0" borderId="0" xfId="0"/>
    <xf numFmtId="0" fontId="2" fillId="0" borderId="0" xfId="2" applyFont="1"/>
    <xf numFmtId="0" fontId="2" fillId="2" borderId="0" xfId="2" applyFont="1" applyFill="1"/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 vertical="center"/>
    </xf>
    <xf numFmtId="0" fontId="2" fillId="0" borderId="0" xfId="2" applyFont="1" applyAlignment="1">
      <alignment horizontal="right"/>
    </xf>
    <xf numFmtId="0" fontId="6" fillId="2" borderId="5" xfId="2" applyNumberFormat="1" applyFont="1" applyFill="1" applyBorder="1" applyAlignment="1" applyProtection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left" vertical="top" wrapText="1"/>
    </xf>
    <xf numFmtId="164" fontId="2" fillId="2" borderId="5" xfId="2" applyNumberFormat="1" applyFont="1" applyFill="1" applyBorder="1" applyAlignment="1" applyProtection="1">
      <alignment horizontal="right" vertical="center" wrapText="1"/>
    </xf>
    <xf numFmtId="0" fontId="2" fillId="2" borderId="5" xfId="2" applyNumberFormat="1" applyFont="1" applyFill="1" applyBorder="1" applyAlignment="1" applyProtection="1">
      <alignment horizontal="left" vertical="center" wrapText="1"/>
    </xf>
    <xf numFmtId="164" fontId="2" fillId="2" borderId="5" xfId="2" applyNumberFormat="1" applyFont="1" applyFill="1" applyBorder="1" applyAlignment="1" applyProtection="1">
      <alignment horizontal="left" vertical="center" wrapText="1"/>
    </xf>
    <xf numFmtId="0" fontId="7" fillId="0" borderId="0" xfId="2" applyFont="1"/>
    <xf numFmtId="164" fontId="7" fillId="2" borderId="5" xfId="2" applyNumberFormat="1" applyFont="1" applyFill="1" applyBorder="1" applyAlignment="1" applyProtection="1">
      <alignment horizontal="right" vertical="center" wrapText="1"/>
    </xf>
    <xf numFmtId="0" fontId="7" fillId="2" borderId="0" xfId="2" applyFont="1" applyFill="1"/>
    <xf numFmtId="0" fontId="7" fillId="3" borderId="0" xfId="2" applyFont="1" applyFill="1"/>
    <xf numFmtId="164" fontId="7" fillId="3" borderId="0" xfId="2" applyNumberFormat="1" applyFont="1" applyFill="1"/>
    <xf numFmtId="0" fontId="6" fillId="0" borderId="0" xfId="2" applyFont="1"/>
    <xf numFmtId="166" fontId="6" fillId="0" borderId="0" xfId="2" applyNumberFormat="1" applyFont="1"/>
    <xf numFmtId="0" fontId="6" fillId="2" borderId="0" xfId="2" applyNumberFormat="1" applyFont="1" applyFill="1" applyBorder="1" applyAlignment="1" applyProtection="1">
      <alignment horizontal="center" vertical="center" wrapText="1"/>
    </xf>
    <xf numFmtId="0" fontId="6" fillId="2" borderId="0" xfId="2" applyNumberFormat="1" applyFont="1" applyFill="1" applyBorder="1" applyAlignment="1" applyProtection="1">
      <alignment horizontal="left" vertical="top" wrapText="1"/>
    </xf>
    <xf numFmtId="165" fontId="2" fillId="2" borderId="0" xfId="2" applyNumberFormat="1" applyFont="1" applyFill="1" applyBorder="1" applyAlignment="1" applyProtection="1">
      <alignment horizontal="right" vertical="center" wrapText="1"/>
    </xf>
    <xf numFmtId="168" fontId="6" fillId="2" borderId="0" xfId="1" applyNumberFormat="1" applyFont="1" applyFill="1" applyBorder="1" applyAlignment="1" applyProtection="1">
      <alignment horizontal="right" vertical="center" wrapText="1"/>
    </xf>
    <xf numFmtId="165" fontId="2" fillId="0" borderId="0" xfId="2" applyNumberFormat="1" applyFont="1"/>
    <xf numFmtId="0" fontId="2" fillId="4" borderId="0" xfId="2" applyFont="1" applyFill="1"/>
    <xf numFmtId="0" fontId="2" fillId="0" borderId="7" xfId="2" applyFont="1" applyBorder="1" applyAlignment="1">
      <alignment horizontal="center" wrapText="1"/>
    </xf>
    <xf numFmtId="0" fontId="2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wrapText="1"/>
    </xf>
    <xf numFmtId="166" fontId="1" fillId="0" borderId="11" xfId="2" applyNumberFormat="1" applyFont="1" applyBorder="1" applyAlignment="1">
      <alignment horizontal="center"/>
    </xf>
    <xf numFmtId="166" fontId="1" fillId="0" borderId="12" xfId="2" applyNumberFormat="1" applyFont="1" applyBorder="1" applyAlignment="1">
      <alignment horizontal="center"/>
    </xf>
    <xf numFmtId="164" fontId="1" fillId="0" borderId="8" xfId="2" applyNumberFormat="1" applyFont="1" applyBorder="1" applyAlignment="1">
      <alignment horizontal="center"/>
    </xf>
    <xf numFmtId="3" fontId="1" fillId="0" borderId="10" xfId="2" applyNumberFormat="1" applyFont="1" applyBorder="1" applyAlignment="1">
      <alignment horizontal="center"/>
    </xf>
    <xf numFmtId="0" fontId="7" fillId="0" borderId="13" xfId="2" applyFont="1" applyBorder="1" applyAlignment="1">
      <alignment horizontal="center" vertical="center" wrapText="1"/>
    </xf>
    <xf numFmtId="3" fontId="1" fillId="0" borderId="14" xfId="2" applyNumberFormat="1" applyFont="1" applyBorder="1" applyAlignment="1">
      <alignment horizontal="center"/>
    </xf>
    <xf numFmtId="0" fontId="7" fillId="0" borderId="15" xfId="2" applyFont="1" applyBorder="1" applyAlignment="1">
      <alignment horizontal="center" vertical="center" wrapText="1"/>
    </xf>
    <xf numFmtId="164" fontId="1" fillId="0" borderId="15" xfId="2" applyNumberFormat="1" applyFont="1" applyBorder="1" applyAlignment="1">
      <alignment horizontal="center"/>
    </xf>
    <xf numFmtId="166" fontId="11" fillId="0" borderId="11" xfId="2" applyNumberFormat="1" applyFont="1" applyBorder="1" applyAlignment="1">
      <alignment horizontal="center"/>
    </xf>
    <xf numFmtId="166" fontId="10" fillId="0" borderId="0" xfId="2" applyNumberFormat="1" applyFont="1"/>
    <xf numFmtId="0" fontId="12" fillId="3" borderId="0" xfId="2" applyFont="1" applyFill="1"/>
    <xf numFmtId="0" fontId="12" fillId="0" borderId="0" xfId="2" applyFont="1"/>
    <xf numFmtId="164" fontId="2" fillId="2" borderId="2" xfId="2" applyNumberFormat="1" applyFont="1" applyFill="1" applyBorder="1" applyAlignment="1" applyProtection="1">
      <alignment horizontal="right" vertical="center" wrapText="1"/>
    </xf>
    <xf numFmtId="0" fontId="1" fillId="2" borderId="0" xfId="2" applyFont="1" applyFill="1" applyAlignment="1"/>
    <xf numFmtId="0" fontId="3" fillId="2" borderId="0" xfId="2" applyNumberFormat="1" applyFont="1" applyFill="1" applyAlignment="1" applyProtection="1">
      <alignment vertical="center" wrapText="1"/>
    </xf>
    <xf numFmtId="0" fontId="3" fillId="0" borderId="0" xfId="2" applyFont="1"/>
    <xf numFmtId="0" fontId="2" fillId="2" borderId="0" xfId="2" applyFont="1" applyFill="1" applyAlignment="1">
      <alignment horizontal="center"/>
    </xf>
    <xf numFmtId="0" fontId="3" fillId="2" borderId="0" xfId="2" applyFont="1" applyFill="1" applyAlignment="1">
      <alignment vertical="top" wrapText="1"/>
    </xf>
    <xf numFmtId="0" fontId="6" fillId="2" borderId="2" xfId="2" applyNumberFormat="1" applyFont="1" applyFill="1" applyBorder="1" applyAlignment="1" applyProtection="1">
      <alignment horizontal="left" vertical="top" wrapText="1"/>
    </xf>
    <xf numFmtId="0" fontId="6" fillId="2" borderId="6" xfId="2" applyNumberFormat="1" applyFont="1" applyFill="1" applyBorder="1" applyAlignment="1" applyProtection="1">
      <alignment horizontal="left" vertical="top" wrapText="1"/>
    </xf>
    <xf numFmtId="0" fontId="6" fillId="2" borderId="3" xfId="2" applyNumberFormat="1" applyFont="1" applyFill="1" applyBorder="1" applyAlignment="1" applyProtection="1">
      <alignment horizontal="left" vertical="top" wrapText="1"/>
    </xf>
    <xf numFmtId="166" fontId="1" fillId="0" borderId="16" xfId="2" applyNumberFormat="1" applyFont="1" applyBorder="1" applyAlignment="1">
      <alignment horizontal="center"/>
    </xf>
    <xf numFmtId="166" fontId="1" fillId="0" borderId="13" xfId="2" applyNumberFormat="1" applyFont="1" applyBorder="1" applyAlignment="1">
      <alignment horizontal="center"/>
    </xf>
    <xf numFmtId="164" fontId="6" fillId="2" borderId="2" xfId="2" applyNumberFormat="1" applyFont="1" applyFill="1" applyBorder="1" applyAlignment="1" applyProtection="1">
      <alignment horizontal="left" vertical="center" wrapText="1"/>
    </xf>
    <xf numFmtId="164" fontId="6" fillId="2" borderId="6" xfId="2" applyNumberFormat="1" applyFont="1" applyFill="1" applyBorder="1" applyAlignment="1" applyProtection="1">
      <alignment horizontal="left" vertical="center" wrapText="1"/>
    </xf>
    <xf numFmtId="164" fontId="6" fillId="2" borderId="3" xfId="2" applyNumberFormat="1" applyFont="1" applyFill="1" applyBorder="1" applyAlignment="1" applyProtection="1">
      <alignment horizontal="left" vertical="center" wrapText="1"/>
    </xf>
    <xf numFmtId="0" fontId="4" fillId="0" borderId="0" xfId="2" applyFont="1" applyAlignment="1">
      <alignment horizontal="center" wrapText="1"/>
    </xf>
    <xf numFmtId="0" fontId="13" fillId="0" borderId="0" xfId="2" applyFont="1" applyAlignment="1">
      <alignment horizontal="left" vertical="center"/>
    </xf>
    <xf numFmtId="0" fontId="14" fillId="2" borderId="1" xfId="2" applyNumberFormat="1" applyFont="1" applyFill="1" applyBorder="1" applyAlignment="1" applyProtection="1">
      <alignment horizontal="center" vertical="center" wrapText="1"/>
    </xf>
    <xf numFmtId="0" fontId="14" fillId="2" borderId="2" xfId="2" applyNumberFormat="1" applyFont="1" applyFill="1" applyBorder="1" applyAlignment="1" applyProtection="1">
      <alignment horizontal="center" vertical="center" wrapText="1"/>
    </xf>
    <xf numFmtId="0" fontId="14" fillId="2" borderId="3" xfId="2" applyNumberFormat="1" applyFont="1" applyFill="1" applyBorder="1" applyAlignment="1" applyProtection="1">
      <alignment horizontal="center" vertical="center" wrapText="1"/>
    </xf>
    <xf numFmtId="0" fontId="14" fillId="0" borderId="0" xfId="2" applyFont="1"/>
    <xf numFmtId="0" fontId="14" fillId="0" borderId="0" xfId="2" applyFont="1" applyBorder="1" applyAlignment="1">
      <alignment horizontal="center"/>
    </xf>
    <xf numFmtId="0" fontId="14" fillId="2" borderId="4" xfId="2" applyNumberFormat="1" applyFont="1" applyFill="1" applyBorder="1" applyAlignment="1" applyProtection="1">
      <alignment horizontal="center" vertical="center" wrapText="1"/>
    </xf>
    <xf numFmtId="0" fontId="14" fillId="2" borderId="5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2" borderId="4" xfId="2" applyNumberFormat="1" applyFont="1" applyFill="1" applyBorder="1" applyAlignment="1" applyProtection="1">
      <alignment horizontal="center" vertical="center" wrapText="1"/>
    </xf>
    <xf numFmtId="0" fontId="14" fillId="2" borderId="4" xfId="2" applyNumberFormat="1" applyFont="1" applyFill="1" applyBorder="1" applyAlignment="1" applyProtection="1">
      <alignment horizontal="center" vertical="top" wrapText="1"/>
    </xf>
  </cellXfs>
  <cellStyles count="5">
    <cellStyle name="Звичайний 2" xfId="3"/>
    <cellStyle name="Обычный" xfId="0" builtinId="0"/>
    <cellStyle name="Обычный 2" xfId="2"/>
    <cellStyle name="Обыч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66"/>
  <sheetViews>
    <sheetView tabSelected="1" view="pageBreakPreview" topLeftCell="B32" zoomScaleNormal="100" zoomScaleSheetLayoutView="100" workbookViewId="0">
      <selection activeCell="F2" sqref="F2:G2"/>
    </sheetView>
  </sheetViews>
  <sheetFormatPr defaultColWidth="6.85546875" defaultRowHeight="15.75" x14ac:dyDescent="0.25"/>
  <cols>
    <col min="1" max="1" width="5.5703125" style="1" hidden="1" customWidth="1"/>
    <col min="2" max="2" width="9.140625" style="1" customWidth="1"/>
    <col min="3" max="3" width="71.140625" style="1" customWidth="1"/>
    <col min="4" max="7" width="25.140625" style="1" customWidth="1"/>
    <col min="8" max="8" width="12.7109375" style="1" customWidth="1"/>
    <col min="9" max="9" width="13.7109375" style="1" customWidth="1"/>
    <col min="10" max="10" width="12.7109375" style="1" customWidth="1"/>
    <col min="11" max="11" width="16.140625" style="1" customWidth="1"/>
    <col min="12" max="12" width="10.140625" style="1" customWidth="1"/>
    <col min="13" max="13" width="9.85546875" style="1" bestFit="1" customWidth="1"/>
    <col min="14" max="14" width="10.7109375" style="1" bestFit="1" customWidth="1"/>
    <col min="15" max="15" width="8.5703125" style="1" bestFit="1" customWidth="1"/>
    <col min="16" max="16" width="10.5703125" style="1" customWidth="1"/>
    <col min="17" max="19" width="11.28515625" style="1" customWidth="1"/>
    <col min="20" max="20" width="12.85546875" style="1" customWidth="1"/>
    <col min="21" max="21" width="7.85546875" style="1" bestFit="1" customWidth="1"/>
    <col min="22" max="16384" width="6.85546875" style="1"/>
  </cols>
  <sheetData>
    <row r="1" spans="2:14" ht="20.25" customHeight="1" x14ac:dyDescent="0.25">
      <c r="F1" s="43" t="s">
        <v>65</v>
      </c>
      <c r="G1" s="42"/>
    </row>
    <row r="2" spans="2:14" ht="56.25" customHeight="1" x14ac:dyDescent="0.25">
      <c r="F2" s="46" t="s">
        <v>66</v>
      </c>
      <c r="G2" s="46"/>
    </row>
    <row r="3" spans="2:14" ht="3.75" customHeight="1" x14ac:dyDescent="0.25">
      <c r="F3" s="45" t="s">
        <v>64</v>
      </c>
      <c r="G3" s="45"/>
    </row>
    <row r="4" spans="2:14" ht="18.75" customHeight="1" x14ac:dyDescent="0.3">
      <c r="C4" s="55" t="s">
        <v>63</v>
      </c>
      <c r="D4" s="55"/>
      <c r="E4" s="55"/>
      <c r="F4" s="55"/>
    </row>
    <row r="5" spans="2:14" ht="16.5" customHeight="1" x14ac:dyDescent="0.3">
      <c r="C5" s="56">
        <v>2600000000</v>
      </c>
      <c r="D5" s="3"/>
      <c r="E5" s="3"/>
      <c r="F5" s="3"/>
    </row>
    <row r="6" spans="2:14" ht="12" customHeight="1" x14ac:dyDescent="0.3">
      <c r="C6" s="4" t="s">
        <v>0</v>
      </c>
      <c r="D6" s="3"/>
      <c r="E6" s="3"/>
      <c r="F6" s="3"/>
    </row>
    <row r="7" spans="2:14" ht="12" customHeight="1" x14ac:dyDescent="0.25">
      <c r="G7" s="5" t="s">
        <v>1</v>
      </c>
    </row>
    <row r="8" spans="2:14" s="60" customFormat="1" ht="14.25" customHeight="1" x14ac:dyDescent="0.25">
      <c r="B8" s="57" t="s">
        <v>2</v>
      </c>
      <c r="C8" s="57" t="s">
        <v>3</v>
      </c>
      <c r="D8" s="57" t="s">
        <v>4</v>
      </c>
      <c r="E8" s="57" t="s">
        <v>5</v>
      </c>
      <c r="F8" s="58" t="s">
        <v>6</v>
      </c>
      <c r="G8" s="59"/>
      <c r="L8" s="61"/>
      <c r="M8" s="61"/>
      <c r="N8" s="61"/>
    </row>
    <row r="9" spans="2:14" s="60" customFormat="1" ht="27.75" customHeight="1" x14ac:dyDescent="0.25">
      <c r="B9" s="62"/>
      <c r="C9" s="62"/>
      <c r="D9" s="62"/>
      <c r="E9" s="62"/>
      <c r="F9" s="63" t="s">
        <v>7</v>
      </c>
      <c r="G9" s="63" t="s">
        <v>8</v>
      </c>
      <c r="L9" s="64"/>
      <c r="M9" s="64"/>
      <c r="N9" s="64"/>
    </row>
    <row r="10" spans="2:14" s="60" customFormat="1" ht="15" x14ac:dyDescent="0.25">
      <c r="B10" s="65">
        <v>2</v>
      </c>
      <c r="C10" s="66">
        <v>3</v>
      </c>
      <c r="D10" s="66">
        <v>3</v>
      </c>
      <c r="E10" s="65">
        <v>4</v>
      </c>
      <c r="F10" s="63">
        <v>5</v>
      </c>
      <c r="G10" s="63">
        <v>6</v>
      </c>
    </row>
    <row r="11" spans="2:14" x14ac:dyDescent="0.25">
      <c r="B11" s="47" t="s">
        <v>9</v>
      </c>
      <c r="C11" s="48"/>
      <c r="D11" s="48"/>
      <c r="E11" s="48"/>
      <c r="F11" s="48"/>
      <c r="G11" s="49"/>
    </row>
    <row r="12" spans="2:14" x14ac:dyDescent="0.25">
      <c r="B12" s="6">
        <v>200000</v>
      </c>
      <c r="C12" s="7" t="s">
        <v>10</v>
      </c>
      <c r="D12" s="8">
        <f>E12+F12</f>
        <v>4357199088</v>
      </c>
      <c r="E12" s="8">
        <f>E13+E17+E28</f>
        <v>-8600251612</v>
      </c>
      <c r="F12" s="8">
        <f>F13+F17+F28</f>
        <v>12957450700</v>
      </c>
      <c r="G12" s="8">
        <f>G13+G17+G28</f>
        <v>12957450700</v>
      </c>
    </row>
    <row r="13" spans="2:14" x14ac:dyDescent="0.25">
      <c r="B13" s="6">
        <v>202000</v>
      </c>
      <c r="C13" s="7" t="s">
        <v>11</v>
      </c>
      <c r="D13" s="8">
        <f t="shared" ref="D13:D37" si="0">E13+F13</f>
        <v>-342800912</v>
      </c>
      <c r="E13" s="8">
        <f>E14</f>
        <v>0</v>
      </c>
      <c r="F13" s="8">
        <f>F14</f>
        <v>-342800912</v>
      </c>
      <c r="G13" s="8">
        <f>G14</f>
        <v>-342800912</v>
      </c>
    </row>
    <row r="14" spans="2:14" x14ac:dyDescent="0.25">
      <c r="B14" s="6">
        <v>202200</v>
      </c>
      <c r="C14" s="7" t="s">
        <v>12</v>
      </c>
      <c r="D14" s="8">
        <f t="shared" si="0"/>
        <v>-342800912</v>
      </c>
      <c r="E14" s="8">
        <f>E15+E16</f>
        <v>0</v>
      </c>
      <c r="F14" s="8">
        <f>F15+F16</f>
        <v>-342800912</v>
      </c>
      <c r="G14" s="8">
        <f>G15+G16</f>
        <v>-342800912</v>
      </c>
    </row>
    <row r="15" spans="2:14" hidden="1" x14ac:dyDescent="0.25">
      <c r="B15" s="6">
        <v>202210</v>
      </c>
      <c r="C15" s="7" t="s">
        <v>13</v>
      </c>
      <c r="D15" s="8">
        <f>E15+F15</f>
        <v>0</v>
      </c>
      <c r="E15" s="8"/>
      <c r="F15" s="8"/>
      <c r="G15" s="8">
        <f>F15</f>
        <v>0</v>
      </c>
    </row>
    <row r="16" spans="2:14" x14ac:dyDescent="0.25">
      <c r="B16" s="6">
        <v>202220</v>
      </c>
      <c r="C16" s="7" t="s">
        <v>14</v>
      </c>
      <c r="D16" s="8">
        <f t="shared" si="0"/>
        <v>-342800912</v>
      </c>
      <c r="E16" s="8"/>
      <c r="F16" s="12">
        <v>-342800912</v>
      </c>
      <c r="G16" s="8">
        <f>F16</f>
        <v>-342800912</v>
      </c>
    </row>
    <row r="17" spans="1:21" ht="16.5" thickBot="1" x14ac:dyDescent="0.3">
      <c r="B17" s="6">
        <v>203000</v>
      </c>
      <c r="C17" s="7" t="s">
        <v>15</v>
      </c>
      <c r="D17" s="8">
        <f t="shared" si="0"/>
        <v>4700000000</v>
      </c>
      <c r="E17" s="8">
        <f>E18+E20+E22+E25</f>
        <v>0</v>
      </c>
      <c r="F17" s="8">
        <f>F18+F20+F22+F25</f>
        <v>4700000000</v>
      </c>
      <c r="G17" s="8">
        <f>G18+G20+G22+G25</f>
        <v>4700000000</v>
      </c>
    </row>
    <row r="18" spans="1:21" ht="16.5" hidden="1" thickBot="1" x14ac:dyDescent="0.3">
      <c r="B18" s="6">
        <v>203100</v>
      </c>
      <c r="C18" s="7" t="s">
        <v>16</v>
      </c>
      <c r="D18" s="8">
        <f t="shared" si="0"/>
        <v>0</v>
      </c>
      <c r="E18" s="8">
        <f>E19</f>
        <v>0</v>
      </c>
      <c r="F18" s="8"/>
      <c r="G18" s="8">
        <v>0</v>
      </c>
    </row>
    <row r="19" spans="1:21" ht="16.5" hidden="1" thickBot="1" x14ac:dyDescent="0.3">
      <c r="B19" s="6">
        <v>203120</v>
      </c>
      <c r="C19" s="7" t="s">
        <v>14</v>
      </c>
      <c r="D19" s="8">
        <f t="shared" si="0"/>
        <v>0</v>
      </c>
      <c r="E19" s="8">
        <f>-863040000+863040000</f>
        <v>0</v>
      </c>
      <c r="F19" s="8"/>
      <c r="G19" s="8">
        <v>0</v>
      </c>
    </row>
    <row r="20" spans="1:21" ht="32.25" hidden="1" thickBot="1" x14ac:dyDescent="0.3">
      <c r="B20" s="6">
        <v>203400</v>
      </c>
      <c r="C20" s="9" t="s">
        <v>17</v>
      </c>
      <c r="D20" s="8">
        <f t="shared" si="0"/>
        <v>0</v>
      </c>
      <c r="E20" s="8">
        <f>E21</f>
        <v>0</v>
      </c>
      <c r="F20" s="8">
        <f>F21</f>
        <v>0</v>
      </c>
      <c r="G20" s="8">
        <f>G21</f>
        <v>0</v>
      </c>
    </row>
    <row r="21" spans="1:21" ht="16.5" hidden="1" thickBot="1" x14ac:dyDescent="0.3">
      <c r="B21" s="6">
        <v>203420</v>
      </c>
      <c r="C21" s="7" t="s">
        <v>18</v>
      </c>
      <c r="D21" s="8">
        <f t="shared" si="0"/>
        <v>0</v>
      </c>
      <c r="E21" s="8"/>
      <c r="F21" s="8"/>
      <c r="G21" s="8">
        <v>0</v>
      </c>
    </row>
    <row r="22" spans="1:21" ht="16.5" thickBot="1" x14ac:dyDescent="0.3">
      <c r="B22" s="6">
        <v>203500</v>
      </c>
      <c r="C22" s="7" t="s">
        <v>19</v>
      </c>
      <c r="D22" s="8">
        <f t="shared" si="0"/>
        <v>4700000000</v>
      </c>
      <c r="E22" s="8">
        <f>E23+E24</f>
        <v>0</v>
      </c>
      <c r="F22" s="8">
        <f>F23+F24</f>
        <v>4700000000</v>
      </c>
      <c r="G22" s="8">
        <f>G23+G24</f>
        <v>4700000000</v>
      </c>
      <c r="I22" s="50">
        <f>I23+J23</f>
        <v>0</v>
      </c>
      <c r="J22" s="51"/>
      <c r="T22" s="37">
        <f>T23-G29</f>
        <v>0</v>
      </c>
    </row>
    <row r="23" spans="1:21" ht="16.5" thickBot="1" x14ac:dyDescent="0.3">
      <c r="B23" s="6">
        <v>203510</v>
      </c>
      <c r="C23" s="7" t="s">
        <v>13</v>
      </c>
      <c r="D23" s="8">
        <f t="shared" si="0"/>
        <v>5000000000</v>
      </c>
      <c r="E23" s="8">
        <v>0</v>
      </c>
      <c r="F23" s="12">
        <v>5000000000</v>
      </c>
      <c r="G23" s="41">
        <f>F23</f>
        <v>5000000000</v>
      </c>
      <c r="H23" s="37">
        <f>I23-E29</f>
        <v>0</v>
      </c>
      <c r="I23" s="37">
        <f>I29+I32+I33+I34</f>
        <v>0</v>
      </c>
      <c r="J23" s="37">
        <f>K29++T23</f>
        <v>0</v>
      </c>
      <c r="K23" s="38">
        <f>J29-K29</f>
        <v>0</v>
      </c>
      <c r="T23" s="37">
        <f>T29+T32+T33</f>
        <v>0</v>
      </c>
    </row>
    <row r="24" spans="1:21" ht="16.5" thickBot="1" x14ac:dyDescent="0.3">
      <c r="B24" s="6">
        <v>203520</v>
      </c>
      <c r="C24" s="7" t="s">
        <v>14</v>
      </c>
      <c r="D24" s="8">
        <f t="shared" si="0"/>
        <v>-300000000</v>
      </c>
      <c r="E24" s="8">
        <v>0</v>
      </c>
      <c r="F24" s="12">
        <v>-300000000</v>
      </c>
      <c r="G24" s="8">
        <f>F24</f>
        <v>-300000000</v>
      </c>
    </row>
    <row r="25" spans="1:21" hidden="1" x14ac:dyDescent="0.25">
      <c r="B25" s="6">
        <v>203600</v>
      </c>
      <c r="C25" s="7" t="s">
        <v>15</v>
      </c>
      <c r="D25" s="8">
        <f t="shared" si="0"/>
        <v>0</v>
      </c>
      <c r="E25" s="8"/>
      <c r="F25" s="8"/>
      <c r="G25" s="8">
        <v>0</v>
      </c>
    </row>
    <row r="26" spans="1:21" hidden="1" x14ac:dyDescent="0.25">
      <c r="B26" s="6">
        <v>203610</v>
      </c>
      <c r="C26" s="7" t="s">
        <v>13</v>
      </c>
      <c r="D26" s="8">
        <f t="shared" si="0"/>
        <v>0</v>
      </c>
      <c r="E26" s="8"/>
      <c r="F26" s="8">
        <f>875000000-875000000</f>
        <v>0</v>
      </c>
      <c r="G26" s="8">
        <v>0</v>
      </c>
    </row>
    <row r="27" spans="1:21" ht="16.5" hidden="1" thickBot="1" x14ac:dyDescent="0.3">
      <c r="B27" s="6">
        <v>203620</v>
      </c>
      <c r="C27" s="7" t="s">
        <v>14</v>
      </c>
      <c r="D27" s="8">
        <f t="shared" si="0"/>
        <v>0</v>
      </c>
      <c r="E27" s="8"/>
      <c r="F27" s="8"/>
      <c r="G27" s="8"/>
    </row>
    <row r="28" spans="1:21" ht="15.75" customHeight="1" thickBot="1" x14ac:dyDescent="0.3">
      <c r="B28" s="6">
        <v>208000</v>
      </c>
      <c r="C28" s="10" t="s">
        <v>20</v>
      </c>
      <c r="D28" s="8">
        <f t="shared" si="0"/>
        <v>0</v>
      </c>
      <c r="E28" s="8">
        <f>E29-E30+E32+E31</f>
        <v>-8600251612</v>
      </c>
      <c r="F28" s="8">
        <f>F29-F30+F32+F31</f>
        <v>8600251612</v>
      </c>
      <c r="G28" s="8">
        <f>G29-G30+G32+G31</f>
        <v>8600251612</v>
      </c>
      <c r="I28" s="24" t="s">
        <v>54</v>
      </c>
      <c r="J28" s="25" t="s">
        <v>55</v>
      </c>
      <c r="K28" s="28" t="s">
        <v>53</v>
      </c>
      <c r="L28" s="26" t="s">
        <v>52</v>
      </c>
      <c r="M28" s="26" t="s">
        <v>51</v>
      </c>
      <c r="N28" s="26" t="s">
        <v>50</v>
      </c>
      <c r="O28" s="26" t="s">
        <v>49</v>
      </c>
      <c r="P28" s="35" t="s">
        <v>58</v>
      </c>
      <c r="Q28" s="27" t="s">
        <v>48</v>
      </c>
      <c r="R28" s="33" t="s">
        <v>57</v>
      </c>
      <c r="S28" s="33" t="s">
        <v>56</v>
      </c>
      <c r="T28" s="24" t="s">
        <v>62</v>
      </c>
    </row>
    <row r="29" spans="1:21" s="11" customFormat="1" ht="16.5" hidden="1" thickBot="1" x14ac:dyDescent="0.3">
      <c r="B29" s="6">
        <v>208100</v>
      </c>
      <c r="C29" s="10" t="s">
        <v>21</v>
      </c>
      <c r="D29" s="8">
        <f t="shared" si="0"/>
        <v>0</v>
      </c>
      <c r="E29" s="12"/>
      <c r="F29" s="12"/>
      <c r="G29" s="12"/>
      <c r="I29" s="29"/>
      <c r="J29" s="29">
        <f>K29+T23</f>
        <v>0</v>
      </c>
      <c r="K29" s="30">
        <f>SUM(L29:S29)</f>
        <v>0</v>
      </c>
      <c r="L29" s="31"/>
      <c r="M29" s="31"/>
      <c r="N29" s="31"/>
      <c r="O29" s="31"/>
      <c r="P29" s="36"/>
      <c r="Q29" s="32"/>
      <c r="R29" s="34"/>
      <c r="S29" s="34"/>
      <c r="T29" s="29"/>
      <c r="U29" s="39" t="s">
        <v>61</v>
      </c>
    </row>
    <row r="30" spans="1:21" ht="15.75" hidden="1" customHeight="1" x14ac:dyDescent="0.25">
      <c r="B30" s="6">
        <v>208200</v>
      </c>
      <c r="C30" s="10" t="s">
        <v>22</v>
      </c>
      <c r="D30" s="8">
        <f t="shared" si="0"/>
        <v>0</v>
      </c>
      <c r="E30" s="8"/>
      <c r="F30" s="8"/>
      <c r="G30" s="8">
        <v>0</v>
      </c>
      <c r="U30" s="40"/>
    </row>
    <row r="31" spans="1:21" ht="15.75" hidden="1" customHeight="1" x14ac:dyDescent="0.25">
      <c r="B31" s="6">
        <v>208300</v>
      </c>
      <c r="C31" s="10" t="s">
        <v>23</v>
      </c>
      <c r="D31" s="8">
        <f t="shared" si="0"/>
        <v>0</v>
      </c>
      <c r="E31" s="8"/>
      <c r="F31" s="8"/>
      <c r="G31" s="8"/>
      <c r="U31" s="40"/>
    </row>
    <row r="32" spans="1:21" s="14" customFormat="1" ht="32.25" thickBot="1" x14ac:dyDescent="0.3">
      <c r="A32" s="13"/>
      <c r="B32" s="6">
        <v>208400</v>
      </c>
      <c r="C32" s="10" t="s">
        <v>24</v>
      </c>
      <c r="D32" s="8">
        <f t="shared" si="0"/>
        <v>0</v>
      </c>
      <c r="E32" s="12">
        <f>-5130130912-337500000-300000000-342800912-2489819788</f>
        <v>-8600251612</v>
      </c>
      <c r="F32" s="8">
        <f>-E32</f>
        <v>8600251612</v>
      </c>
      <c r="G32" s="8">
        <f>F32</f>
        <v>8600251612</v>
      </c>
      <c r="I32" s="29">
        <v>0</v>
      </c>
      <c r="J32" s="37">
        <f>J23-F29</f>
        <v>0</v>
      </c>
      <c r="L32" s="15"/>
      <c r="M32" s="15"/>
      <c r="N32" s="15"/>
      <c r="T32" s="29">
        <f>0-T33</f>
        <v>0</v>
      </c>
      <c r="U32" s="39" t="s">
        <v>60</v>
      </c>
    </row>
    <row r="33" spans="2:21" ht="16.5" thickBot="1" x14ac:dyDescent="0.3">
      <c r="B33" s="6">
        <v>300000</v>
      </c>
      <c r="C33" s="10" t="s">
        <v>25</v>
      </c>
      <c r="D33" s="8">
        <f t="shared" si="0"/>
        <v>8322500000</v>
      </c>
      <c r="E33" s="8">
        <v>0</v>
      </c>
      <c r="F33" s="8">
        <f>F34</f>
        <v>8322500000</v>
      </c>
      <c r="G33" s="8">
        <f>G34</f>
        <v>-337500000</v>
      </c>
      <c r="I33" s="29">
        <f>0</f>
        <v>0</v>
      </c>
      <c r="T33" s="29">
        <v>0</v>
      </c>
      <c r="U33" s="40" t="s">
        <v>59</v>
      </c>
    </row>
    <row r="34" spans="2:21" ht="32.25" thickBot="1" x14ac:dyDescent="0.3">
      <c r="B34" s="6">
        <v>303000</v>
      </c>
      <c r="C34" s="10" t="s">
        <v>26</v>
      </c>
      <c r="D34" s="8">
        <f t="shared" si="0"/>
        <v>8322500000</v>
      </c>
      <c r="E34" s="8">
        <v>0</v>
      </c>
      <c r="F34" s="8">
        <f>F35+F36</f>
        <v>8322500000</v>
      </c>
      <c r="G34" s="8">
        <f>G35+G36</f>
        <v>-337500000</v>
      </c>
      <c r="I34" s="29">
        <v>0</v>
      </c>
    </row>
    <row r="35" spans="2:21" ht="19.5" customHeight="1" x14ac:dyDescent="0.25">
      <c r="B35" s="6">
        <v>303100</v>
      </c>
      <c r="C35" s="10" t="s">
        <v>13</v>
      </c>
      <c r="D35" s="8">
        <f t="shared" si="0"/>
        <v>8660000000</v>
      </c>
      <c r="E35" s="8">
        <v>0</v>
      </c>
      <c r="F35" s="8">
        <v>8660000000</v>
      </c>
      <c r="G35" s="8">
        <v>0</v>
      </c>
    </row>
    <row r="36" spans="2:21" s="23" customFormat="1" x14ac:dyDescent="0.25">
      <c r="B36" s="6">
        <v>303200</v>
      </c>
      <c r="C36" s="10" t="s">
        <v>14</v>
      </c>
      <c r="D36" s="8">
        <f t="shared" si="0"/>
        <v>-337500000</v>
      </c>
      <c r="E36" s="8">
        <v>0</v>
      </c>
      <c r="F36" s="8">
        <v>-337500000</v>
      </c>
      <c r="G36" s="8">
        <f>F36</f>
        <v>-337500000</v>
      </c>
    </row>
    <row r="37" spans="2:21" s="16" customFormat="1" x14ac:dyDescent="0.25">
      <c r="B37" s="6" t="s">
        <v>27</v>
      </c>
      <c r="C37" s="10" t="s">
        <v>28</v>
      </c>
      <c r="D37" s="8">
        <f t="shared" si="0"/>
        <v>12679699088</v>
      </c>
      <c r="E37" s="8">
        <f>E12+E33</f>
        <v>-8600251612</v>
      </c>
      <c r="F37" s="8">
        <f>F12+F33</f>
        <v>21279950700</v>
      </c>
      <c r="G37" s="8">
        <f>G12+G33</f>
        <v>12619950700</v>
      </c>
      <c r="K37" s="17"/>
    </row>
    <row r="38" spans="2:21" ht="13.5" customHeight="1" x14ac:dyDescent="0.25">
      <c r="B38" s="52" t="s">
        <v>29</v>
      </c>
      <c r="C38" s="53"/>
      <c r="D38" s="53"/>
      <c r="E38" s="53"/>
      <c r="F38" s="53"/>
      <c r="G38" s="54"/>
    </row>
    <row r="39" spans="2:21" x14ac:dyDescent="0.25">
      <c r="B39" s="6">
        <v>400000</v>
      </c>
      <c r="C39" s="10" t="s">
        <v>30</v>
      </c>
      <c r="D39" s="8">
        <f t="shared" ref="D39:D62" si="1">E39+F39</f>
        <v>12679699088</v>
      </c>
      <c r="E39" s="8">
        <f>E40+E46</f>
        <v>0</v>
      </c>
      <c r="F39" s="8">
        <f>F40+F46</f>
        <v>12679699088</v>
      </c>
      <c r="G39" s="8">
        <f>G40+G46</f>
        <v>4019699088</v>
      </c>
    </row>
    <row r="40" spans="2:21" x14ac:dyDescent="0.25">
      <c r="B40" s="6">
        <v>401000</v>
      </c>
      <c r="C40" s="10" t="s">
        <v>31</v>
      </c>
      <c r="D40" s="8">
        <f t="shared" si="1"/>
        <v>13660000000</v>
      </c>
      <c r="E40" s="8">
        <f>E41</f>
        <v>0</v>
      </c>
      <c r="F40" s="8">
        <f>F44+F41</f>
        <v>13660000000</v>
      </c>
      <c r="G40" s="8">
        <f>G44+G41</f>
        <v>5000000000</v>
      </c>
    </row>
    <row r="41" spans="2:21" x14ac:dyDescent="0.25">
      <c r="B41" s="6">
        <v>401100</v>
      </c>
      <c r="C41" s="10" t="s">
        <v>32</v>
      </c>
      <c r="D41" s="8">
        <f t="shared" si="1"/>
        <v>5000000000</v>
      </c>
      <c r="E41" s="8">
        <f>E42</f>
        <v>0</v>
      </c>
      <c r="F41" s="8">
        <f>F42+F43</f>
        <v>5000000000</v>
      </c>
      <c r="G41" s="8">
        <f>G42+G43</f>
        <v>5000000000</v>
      </c>
    </row>
    <row r="42" spans="2:21" x14ac:dyDescent="0.25">
      <c r="B42" s="6">
        <v>401101</v>
      </c>
      <c r="C42" s="10" t="s">
        <v>33</v>
      </c>
      <c r="D42" s="8">
        <f t="shared" si="1"/>
        <v>5000000000</v>
      </c>
      <c r="E42" s="8">
        <v>0</v>
      </c>
      <c r="F42" s="8">
        <f>F23</f>
        <v>5000000000</v>
      </c>
      <c r="G42" s="8">
        <f>F42</f>
        <v>5000000000</v>
      </c>
    </row>
    <row r="43" spans="2:21" s="2" customFormat="1" hidden="1" x14ac:dyDescent="0.25">
      <c r="B43" s="6">
        <v>401102</v>
      </c>
      <c r="C43" s="10" t="s">
        <v>34</v>
      </c>
      <c r="D43" s="8">
        <f t="shared" si="1"/>
        <v>0</v>
      </c>
      <c r="E43" s="8">
        <f>F43+G43</f>
        <v>0</v>
      </c>
      <c r="F43" s="8">
        <f>G43+H43</f>
        <v>0</v>
      </c>
      <c r="G43" s="8">
        <v>0</v>
      </c>
    </row>
    <row r="44" spans="2:21" ht="15.75" customHeight="1" x14ac:dyDescent="0.25">
      <c r="B44" s="6">
        <v>401200</v>
      </c>
      <c r="C44" s="10" t="s">
        <v>35</v>
      </c>
      <c r="D44" s="8">
        <f t="shared" si="1"/>
        <v>8660000000</v>
      </c>
      <c r="E44" s="8">
        <v>0</v>
      </c>
      <c r="F44" s="8">
        <f>F45</f>
        <v>8660000000</v>
      </c>
      <c r="G44" s="8">
        <v>0</v>
      </c>
    </row>
    <row r="45" spans="2:21" ht="15.75" customHeight="1" x14ac:dyDescent="0.25">
      <c r="B45" s="6">
        <v>401201</v>
      </c>
      <c r="C45" s="10" t="s">
        <v>33</v>
      </c>
      <c r="D45" s="8">
        <f t="shared" si="1"/>
        <v>8660000000</v>
      </c>
      <c r="E45" s="8">
        <v>0</v>
      </c>
      <c r="F45" s="8">
        <f>F35</f>
        <v>8660000000</v>
      </c>
      <c r="G45" s="8">
        <v>0</v>
      </c>
    </row>
    <row r="46" spans="2:21" x14ac:dyDescent="0.25">
      <c r="B46" s="6">
        <v>402000</v>
      </c>
      <c r="C46" s="10" t="s">
        <v>36</v>
      </c>
      <c r="D46" s="8">
        <f t="shared" si="1"/>
        <v>-980300912</v>
      </c>
      <c r="E46" s="8">
        <f>E47</f>
        <v>0</v>
      </c>
      <c r="F46" s="8">
        <f>F47+F51</f>
        <v>-980300912</v>
      </c>
      <c r="G46" s="8">
        <f>F46</f>
        <v>-980300912</v>
      </c>
    </row>
    <row r="47" spans="2:21" x14ac:dyDescent="0.25">
      <c r="B47" s="6">
        <v>402100</v>
      </c>
      <c r="C47" s="10" t="s">
        <v>37</v>
      </c>
      <c r="D47" s="8">
        <f t="shared" si="1"/>
        <v>-642800912</v>
      </c>
      <c r="E47" s="8">
        <f>E48</f>
        <v>0</v>
      </c>
      <c r="F47" s="8">
        <f>F48+F49</f>
        <v>-642800912</v>
      </c>
      <c r="G47" s="8">
        <f>G48+G49</f>
        <v>-642800912</v>
      </c>
    </row>
    <row r="48" spans="2:21" x14ac:dyDescent="0.25">
      <c r="B48" s="6">
        <v>402101</v>
      </c>
      <c r="C48" s="10" t="s">
        <v>33</v>
      </c>
      <c r="D48" s="8">
        <f t="shared" si="1"/>
        <v>-642800912</v>
      </c>
      <c r="E48" s="8">
        <f>-863040000+863040000</f>
        <v>0</v>
      </c>
      <c r="F48" s="8">
        <f>F24+F16</f>
        <v>-642800912</v>
      </c>
      <c r="G48" s="8">
        <f>F48</f>
        <v>-642800912</v>
      </c>
    </row>
    <row r="49" spans="2:7" s="2" customFormat="1" hidden="1" x14ac:dyDescent="0.25">
      <c r="B49" s="6">
        <v>402103</v>
      </c>
      <c r="C49" s="10" t="s">
        <v>38</v>
      </c>
      <c r="D49" s="8">
        <f t="shared" si="1"/>
        <v>0</v>
      </c>
      <c r="E49" s="8">
        <f>E27</f>
        <v>0</v>
      </c>
      <c r="F49" s="8">
        <v>0</v>
      </c>
      <c r="G49" s="8">
        <f>F49</f>
        <v>0</v>
      </c>
    </row>
    <row r="50" spans="2:7" x14ac:dyDescent="0.25">
      <c r="B50" s="6">
        <v>402200</v>
      </c>
      <c r="C50" s="10" t="s">
        <v>39</v>
      </c>
      <c r="D50" s="8">
        <f t="shared" si="1"/>
        <v>-337500000</v>
      </c>
      <c r="E50" s="8">
        <v>0</v>
      </c>
      <c r="F50" s="8">
        <f>F51</f>
        <v>-337500000</v>
      </c>
      <c r="G50" s="8">
        <f>G51</f>
        <v>-337500000</v>
      </c>
    </row>
    <row r="51" spans="2:7" s="23" customFormat="1" x14ac:dyDescent="0.25">
      <c r="B51" s="6">
        <v>402201</v>
      </c>
      <c r="C51" s="10" t="s">
        <v>33</v>
      </c>
      <c r="D51" s="8">
        <f t="shared" si="1"/>
        <v>-337500000</v>
      </c>
      <c r="E51" s="8">
        <v>0</v>
      </c>
      <c r="F51" s="8">
        <f>F36</f>
        <v>-337500000</v>
      </c>
      <c r="G51" s="8">
        <f>G36</f>
        <v>-337500000</v>
      </c>
    </row>
    <row r="52" spans="2:7" x14ac:dyDescent="0.25">
      <c r="B52" s="6">
        <v>600000</v>
      </c>
      <c r="C52" s="10" t="s">
        <v>40</v>
      </c>
      <c r="D52" s="8">
        <f t="shared" si="1"/>
        <v>0</v>
      </c>
      <c r="E52" s="8">
        <f>E53+E56+E61</f>
        <v>-8600251612</v>
      </c>
      <c r="F52" s="8">
        <f>F53+F56+F61</f>
        <v>8600251612</v>
      </c>
      <c r="G52" s="8">
        <f>G53+G56+G61</f>
        <v>8600251612</v>
      </c>
    </row>
    <row r="53" spans="2:7" ht="31.5" hidden="1" customHeight="1" x14ac:dyDescent="0.25">
      <c r="B53" s="6">
        <v>601000</v>
      </c>
      <c r="C53" s="10" t="s">
        <v>41</v>
      </c>
      <c r="D53" s="8">
        <f t="shared" si="1"/>
        <v>0</v>
      </c>
      <c r="E53" s="8">
        <v>0</v>
      </c>
      <c r="F53" s="8"/>
      <c r="G53" s="8">
        <v>0</v>
      </c>
    </row>
    <row r="54" spans="2:7" ht="31.5" hidden="1" customHeight="1" x14ac:dyDescent="0.25">
      <c r="B54" s="6">
        <v>601100</v>
      </c>
      <c r="C54" s="10" t="s">
        <v>42</v>
      </c>
      <c r="D54" s="8">
        <f t="shared" si="1"/>
        <v>0</v>
      </c>
      <c r="E54" s="8">
        <v>0</v>
      </c>
      <c r="F54" s="8"/>
      <c r="G54" s="8">
        <v>0</v>
      </c>
    </row>
    <row r="55" spans="2:7" ht="15.75" hidden="1" customHeight="1" x14ac:dyDescent="0.25">
      <c r="B55" s="6">
        <v>601200</v>
      </c>
      <c r="C55" s="10" t="s">
        <v>43</v>
      </c>
      <c r="D55" s="8">
        <f t="shared" si="1"/>
        <v>0</v>
      </c>
      <c r="E55" s="8"/>
      <c r="F55" s="8"/>
      <c r="G55" s="8"/>
    </row>
    <row r="56" spans="2:7" x14ac:dyDescent="0.25">
      <c r="B56" s="6">
        <v>602000</v>
      </c>
      <c r="C56" s="10" t="s">
        <v>44</v>
      </c>
      <c r="D56" s="8">
        <f t="shared" si="1"/>
        <v>0</v>
      </c>
      <c r="E56" s="8">
        <f>E57-E58+E60+E59</f>
        <v>-8600251612</v>
      </c>
      <c r="F56" s="8">
        <f>F57-F58+F60+F59</f>
        <v>8600251612</v>
      </c>
      <c r="G56" s="8">
        <f>G57-G58+G60+G59</f>
        <v>8600251612</v>
      </c>
    </row>
    <row r="57" spans="2:7" hidden="1" x14ac:dyDescent="0.25">
      <c r="B57" s="6">
        <v>602100</v>
      </c>
      <c r="C57" s="10" t="s">
        <v>21</v>
      </c>
      <c r="D57" s="8">
        <f t="shared" si="1"/>
        <v>0</v>
      </c>
      <c r="E57" s="8">
        <f>E29</f>
        <v>0</v>
      </c>
      <c r="F57" s="8">
        <f t="shared" ref="F57:G60" si="2">F29</f>
        <v>0</v>
      </c>
      <c r="G57" s="8">
        <f t="shared" si="2"/>
        <v>0</v>
      </c>
    </row>
    <row r="58" spans="2:7" ht="15.75" hidden="1" customHeight="1" x14ac:dyDescent="0.25">
      <c r="B58" s="6">
        <v>602200</v>
      </c>
      <c r="C58" s="10" t="s">
        <v>22</v>
      </c>
      <c r="D58" s="8">
        <f t="shared" si="1"/>
        <v>0</v>
      </c>
      <c r="E58" s="8">
        <f>E30</f>
        <v>0</v>
      </c>
      <c r="F58" s="8">
        <f t="shared" si="2"/>
        <v>0</v>
      </c>
      <c r="G58" s="8">
        <f t="shared" si="2"/>
        <v>0</v>
      </c>
    </row>
    <row r="59" spans="2:7" ht="15.75" hidden="1" customHeight="1" x14ac:dyDescent="0.25">
      <c r="B59" s="6">
        <v>602300</v>
      </c>
      <c r="C59" s="10" t="s">
        <v>23</v>
      </c>
      <c r="D59" s="8">
        <f t="shared" si="1"/>
        <v>0</v>
      </c>
      <c r="E59" s="8">
        <f>E31</f>
        <v>0</v>
      </c>
      <c r="F59" s="8">
        <f t="shared" si="2"/>
        <v>0</v>
      </c>
      <c r="G59" s="8">
        <f t="shared" si="2"/>
        <v>0</v>
      </c>
    </row>
    <row r="60" spans="2:7" ht="31.5" x14ac:dyDescent="0.25">
      <c r="B60" s="6">
        <v>602400</v>
      </c>
      <c r="C60" s="10" t="s">
        <v>24</v>
      </c>
      <c r="D60" s="8">
        <f t="shared" si="1"/>
        <v>0</v>
      </c>
      <c r="E60" s="8">
        <f>E32</f>
        <v>-8600251612</v>
      </c>
      <c r="F60" s="8">
        <f t="shared" si="2"/>
        <v>8600251612</v>
      </c>
      <c r="G60" s="8">
        <f t="shared" si="2"/>
        <v>8600251612</v>
      </c>
    </row>
    <row r="61" spans="2:7" ht="15.75" hidden="1" customHeight="1" x14ac:dyDescent="0.25">
      <c r="B61" s="6">
        <v>603000</v>
      </c>
      <c r="C61" s="10" t="s">
        <v>17</v>
      </c>
      <c r="D61" s="8">
        <f t="shared" si="1"/>
        <v>0</v>
      </c>
      <c r="E61" s="8">
        <f>E20</f>
        <v>0</v>
      </c>
      <c r="F61" s="8"/>
      <c r="G61" s="8"/>
    </row>
    <row r="62" spans="2:7" s="16" customFormat="1" x14ac:dyDescent="0.25">
      <c r="B62" s="6" t="s">
        <v>27</v>
      </c>
      <c r="C62" s="10" t="s">
        <v>28</v>
      </c>
      <c r="D62" s="8">
        <f t="shared" si="1"/>
        <v>12679699088</v>
      </c>
      <c r="E62" s="8">
        <f>E39+E52</f>
        <v>-8600251612</v>
      </c>
      <c r="F62" s="8">
        <f>F39+F52</f>
        <v>21279950700</v>
      </c>
      <c r="G62" s="8">
        <f>G39+G52</f>
        <v>12619950700</v>
      </c>
    </row>
    <row r="63" spans="2:7" s="16" customFormat="1" hidden="1" x14ac:dyDescent="0.25">
      <c r="B63" s="8"/>
      <c r="C63" s="8"/>
      <c r="D63" s="8"/>
      <c r="E63" s="8"/>
      <c r="F63" s="8"/>
      <c r="G63" s="8"/>
    </row>
    <row r="64" spans="2:7" s="16" customFormat="1" ht="5.25" customHeight="1" x14ac:dyDescent="0.25">
      <c r="B64" s="18"/>
      <c r="C64" s="19"/>
      <c r="D64" s="20"/>
      <c r="E64" s="21"/>
      <c r="F64" s="21"/>
      <c r="G64" s="21"/>
    </row>
    <row r="65" spans="2:7" s="44" customFormat="1" ht="21" customHeight="1" x14ac:dyDescent="0.25">
      <c r="B65" s="44" t="s">
        <v>45</v>
      </c>
      <c r="G65" s="44" t="s">
        <v>46</v>
      </c>
    </row>
    <row r="66" spans="2:7" x14ac:dyDescent="0.25">
      <c r="C66" s="1" t="s">
        <v>47</v>
      </c>
      <c r="D66" s="22">
        <f>D62-D37</f>
        <v>0</v>
      </c>
      <c r="E66" s="22">
        <f>E62-E37</f>
        <v>0</v>
      </c>
      <c r="F66" s="22">
        <f>F62-F37</f>
        <v>0</v>
      </c>
      <c r="G66" s="22">
        <f>G62-G37</f>
        <v>0</v>
      </c>
    </row>
  </sheetData>
  <mergeCells count="12">
    <mergeCell ref="B38:G38"/>
    <mergeCell ref="C4:F4"/>
    <mergeCell ref="B8:B9"/>
    <mergeCell ref="C8:C9"/>
    <mergeCell ref="D8:D9"/>
    <mergeCell ref="E8:E9"/>
    <mergeCell ref="F8:G8"/>
    <mergeCell ref="F3:G3"/>
    <mergeCell ref="F2:G2"/>
    <mergeCell ref="L8:N8"/>
    <mergeCell ref="B11:G11"/>
    <mergeCell ref="I22:J2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проект</vt:lpstr>
      <vt:lpstr>'2024 проект'!Область_печати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Марина Г. Сошко</cp:lastModifiedBy>
  <cp:lastPrinted>2023-11-12T10:55:58Z</cp:lastPrinted>
  <dcterms:created xsi:type="dcterms:W3CDTF">2022-09-16T12:28:27Z</dcterms:created>
  <dcterms:modified xsi:type="dcterms:W3CDTF">2023-11-12T10:56:12Z</dcterms:modified>
</cp:coreProperties>
</file>