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0920"/>
  </bookViews>
  <sheets>
    <sheet name="Проект" sheetId="1" r:id="rId1"/>
    <sheet name="Одержувачі" sheetId="2" r:id="rId2"/>
    <sheet name="фільтр" sheetId="4" r:id="rId3"/>
  </sheets>
  <definedNames>
    <definedName name="_xlnm._FilterDatabase" localSheetId="2" hidden="1">фільтр!$A$1:$D$58</definedName>
  </definedNames>
  <calcPr calcId="125725"/>
</workbook>
</file>

<file path=xl/calcChain.xml><?xml version="1.0" encoding="utf-8"?>
<calcChain xmlns="http://schemas.openxmlformats.org/spreadsheetml/2006/main">
  <c r="D59" i="1"/>
  <c r="D68"/>
  <c r="D69" s="1"/>
  <c r="D70" s="1"/>
  <c r="D65"/>
  <c r="D62"/>
  <c r="D30"/>
  <c r="B12" i="2"/>
  <c r="B11"/>
  <c r="B10"/>
  <c r="B9"/>
  <c r="B7"/>
  <c r="B6"/>
  <c r="B5"/>
  <c r="B4"/>
  <c r="B14"/>
  <c r="C56" i="4"/>
  <c r="C52"/>
  <c r="C49"/>
  <c r="C46"/>
  <c r="C42"/>
  <c r="C39"/>
  <c r="C57" s="1"/>
  <c r="C58" s="1"/>
  <c r="C31"/>
  <c r="C26"/>
  <c r="C19"/>
  <c r="C16"/>
  <c r="C13"/>
  <c r="C32"/>
  <c r="D27" i="1"/>
  <c r="D20"/>
  <c r="D17"/>
  <c r="D14"/>
  <c r="D21"/>
  <c r="C6" i="2"/>
</calcChain>
</file>

<file path=xl/sharedStrings.xml><?xml version="1.0" encoding="utf-8"?>
<sst xmlns="http://schemas.openxmlformats.org/spreadsheetml/2006/main" count="291" uniqueCount="158">
  <si>
    <t>№п/п</t>
  </si>
  <si>
    <t xml:space="preserve">Назва заходу </t>
  </si>
  <si>
    <t>одержувач коштів</t>
  </si>
  <si>
    <t>1. Охорона і раціональне використання водних ресурсів</t>
  </si>
  <si>
    <t>1.1.</t>
  </si>
  <si>
    <t>1.2.</t>
  </si>
  <si>
    <t>1.3.</t>
  </si>
  <si>
    <t>1.4.</t>
  </si>
  <si>
    <t>1.5.</t>
  </si>
  <si>
    <t>1.6.</t>
  </si>
  <si>
    <t>КП "Плесо"</t>
  </si>
  <si>
    <t>Разом</t>
  </si>
  <si>
    <t>ККО "Київзеленбуд"</t>
  </si>
  <si>
    <t>3.1.</t>
  </si>
  <si>
    <t>4.1.</t>
  </si>
  <si>
    <t>ІІ. ЗАХОДИ, РОБОТИ ПО ЯКИХ РОЗПОЧИНАЮТЬСЯ У 2016 РОЦІ</t>
  </si>
  <si>
    <t>2.1.</t>
  </si>
  <si>
    <t>4.2.</t>
  </si>
  <si>
    <t>Київський зоопарк</t>
  </si>
  <si>
    <t>Департамент ЖКІ</t>
  </si>
  <si>
    <t>Разом по розділу І</t>
  </si>
  <si>
    <t>Разом по розділу ІІ</t>
  </si>
  <si>
    <t>Разом по переліку</t>
  </si>
  <si>
    <t>5.1.</t>
  </si>
  <si>
    <t>6.1.</t>
  </si>
  <si>
    <t>6.2.</t>
  </si>
  <si>
    <t>КАРС</t>
  </si>
  <si>
    <t>КП "Притулок для тварин"</t>
  </si>
  <si>
    <t>Створення та розповсюдження поліграфічної продукції з тематики поводження з роздільно зібраними відходами</t>
  </si>
  <si>
    <t>Департамент промисловості</t>
  </si>
  <si>
    <t>Винесення в натуру прибережних захисних смуг водних об'єктів м. Києва</t>
  </si>
  <si>
    <t>Департамент земельних ресурсів</t>
  </si>
  <si>
    <t>РДА</t>
  </si>
  <si>
    <t>КП "Київський міський будинок природи"</t>
  </si>
  <si>
    <t>Зоопарк</t>
  </si>
  <si>
    <t>Одержувач коштів</t>
  </si>
  <si>
    <t>РАЗОМ</t>
  </si>
  <si>
    <t>Департамент ЖКІ, КП "Київкомунсервіс"</t>
  </si>
  <si>
    <t>Департамент ЖКІ, КП "Київкомунскрвіс"</t>
  </si>
  <si>
    <t>у Солом'янському, Шевченківському та Голосіївському районах відкритої частини русла р. Либідь</t>
  </si>
  <si>
    <t>Розробка проекту землеустрою регіонального ландшафтного парку "Дніпровські острови"</t>
  </si>
  <si>
    <t>ККО "Київзеленбуд", КП УЗН Шевченк</t>
  </si>
  <si>
    <t>Заходи з озеленення міста та влаштування поливо-зрошувальних систем</t>
  </si>
  <si>
    <t>Обсяги фінансування на 2016р., тис.грн. (Потреба)</t>
  </si>
  <si>
    <t>Рекострукція та розширення експозицій (вольєрів) копитного ряду, в т. ч. проектні роботи</t>
  </si>
  <si>
    <r>
      <t>КП ЛПГ</t>
    </r>
    <r>
      <rPr>
        <sz val="13"/>
        <color indexed="10"/>
        <rFont val="Times New Roman"/>
        <family val="1"/>
        <charset val="204"/>
      </rPr>
      <t xml:space="preserve"> </t>
    </r>
  </si>
  <si>
    <t>Обстеження та розчистка русла  р. Либідь у Солом'янському, Шевченківському та Голосіївському районах та приведення його до належного технічного стану:</t>
  </si>
  <si>
    <t>Реконструкція озер в Шулявській балці Київського зоопарку, в тому числі погашення боргів минулих періодів</t>
  </si>
  <si>
    <t>Продовження створення експозиції (вольєрів) "Пташника" в Київському зоопарку, в тому числі погашення боргів минулих періодів</t>
  </si>
  <si>
    <t>Будівниццтво установки утилізації продуктів метаболізму тварин у Київському зоологічному парку, в т. ч. проектні роботи, в тому числі погашення боргів минулих періодів</t>
  </si>
  <si>
    <t>Розчистка та благоустрій озера Райдуга у Дніпровському районі м. Києва, в т. ч. проектні роботи</t>
  </si>
  <si>
    <t>ККО "Київзеленбуд" КП УЗН Шевченківського району, КП Плесо</t>
  </si>
  <si>
    <t>Ліквідація наслідків буреломів, сніголамів, вітровалів</t>
  </si>
  <si>
    <t>Роботи з обладнання виробничих баз та теплично-парникових господарств КП УЗН районів та КП ЛПГ м. Києва твердопаливними котлами та переведення їх на індивідуальну систему опалення, в т. ч. проектні роботи</t>
  </si>
  <si>
    <t>Закупівля контейнерів для роздільного збору твердих побутових відходів та небезпечних відходів у складі побутових</t>
  </si>
  <si>
    <t>Паспортизація водойм м. Києва (Вербне, Тельбін, Райдуга)</t>
  </si>
  <si>
    <t>Розчистка та благоустрій водних об'єктів м. Києва, в т.ч. проектні роботи</t>
  </si>
  <si>
    <t>Комплекс протизсувних заходів, спрямованих на запобігання розвитку небезпечних геологічних процесів, усунення або зниження до допустимого рівня їх негативного впливу на території парку "Нивки" (східна частина), в т.ч. проектні роботи</t>
  </si>
  <si>
    <t>ККО "Київзеленбуд" (КП УЗН Святошинського району 1300,0; КП УЗН Подільського району 870,0; КП УЗН Дарницького району 615,202; КП УЗН Шевченківського району 300,0 ; КП УЗН Дарницького р-ну 600,0; КП ЛПГ Конча-Заспа -401,7</t>
  </si>
  <si>
    <t>Розчистка та ремонт споруд на озері Голубе (ставок Блакитний) у Подільському районі</t>
  </si>
  <si>
    <t>Розчистка закритої частини колектору р. Либідь у Голосіївському районі м. Києва (на ділянці від вул. Саперно-Слобідської до ур. Лиса Гора)</t>
  </si>
  <si>
    <t>Будівництво та реконструкція очисних споруд зливових вод ж/м Вигурівщина-Троєщина (ІІ черга), у т.ч. проектні роботи (реконструкція недобудованих очисних споруд зливових вод житлового масиву Вигурівщина-Троєщина (ІІ черга) по
вул. Електротехнічній у Деснянському районі м. Києва, в т. ч. проектні роботи)</t>
  </si>
  <si>
    <t>Роботи з озеленення території Київського зоологічного парку, в тому числі погашення боргів минулих періодів</t>
  </si>
  <si>
    <t>Розробка проекту землеустрою щодо організації і встановлення меж території іхтіологічно-ботанічного заказника місцевого значення "Озеро Вербне"</t>
  </si>
  <si>
    <t xml:space="preserve">Проведення науково-технічних конференцій і семінарів, організація виставок та інших заходів щодо пропаганди охорони навколишнього природного середовища, видання поліграфічної продукції з екологічної тематики </t>
  </si>
  <si>
    <t>ККО "Київзеленбуд" (КП УЗН+ЛПГ)</t>
  </si>
  <si>
    <t>Потреба Сума, тис.грн</t>
  </si>
  <si>
    <t>І. ЗАХОДИ, РЕАЛІЗАЦІЯ  ЯКИХ РОЗПОЧАТА В МИНУЛИХ РОКАХ</t>
  </si>
  <si>
    <t>Невідкладні заходи із забезпечення екологічного безпечного збирання, перевезення, зберігання, оброблення, видалення, знешкодження і захоронення хлорорганічних та неідентифікованих сполук на території ВАТ "Радикал"</t>
  </si>
  <si>
    <t>2. Охорона і раціональне використання земель</t>
  </si>
  <si>
    <t>Реконструкція гідротехнічних споруд на р. Либідь, в т.ч. проектні роботи</t>
  </si>
  <si>
    <t>3.Охорона і раціональне використання природних рослинних ресурсів</t>
  </si>
  <si>
    <t>5.2.</t>
  </si>
  <si>
    <t>Розробка проектів землеустрою щодо відведення у постійне користування земельних діяльнок об'єктів природно-заповідного фонду м. києва</t>
  </si>
  <si>
    <t>КЗБ +Депутати</t>
  </si>
  <si>
    <t>БОРГИ</t>
  </si>
  <si>
    <t>в т.ч. борги</t>
  </si>
  <si>
    <t>Реконструкція гідротехнічних споруд р. Либідь, в т.ч. проектні роботи</t>
  </si>
  <si>
    <t>2.Охорона і раціональне використання природних рослинних ресурсів</t>
  </si>
  <si>
    <t>3. Охорона і раціональне використання ресурсів тваринного світу</t>
  </si>
  <si>
    <t>4. Збереження природно-заповідного фонду</t>
  </si>
  <si>
    <t>4.3.</t>
  </si>
  <si>
    <t>4.4.</t>
  </si>
  <si>
    <t>4.5.</t>
  </si>
  <si>
    <t>5. Раціональне використання і зберігання відходів виробництва і побутових відходів</t>
  </si>
  <si>
    <t>3.2.</t>
  </si>
  <si>
    <t>6.  Наука, інформація і освіта, підготовка кадрів, екологічна експертиза, організація праці, забезпечення участі у діяльності міжнародних організацій природоохоронного спрямування, впровадження економічного механізму забезпечення охорони навколишнього природного середовища</t>
  </si>
  <si>
    <t>Заходи щодо відновлення і підтримання сприятливого гідрологічного режиму та санітарного стану річок, а також заходи для боротьби з шкідливою дією вод</t>
  </si>
  <si>
    <t>Будівництво та облаштування притулку для утримання безпритульних тварин (Центр захисту тварин) на вулиці Автопарковій у Дарницькому районі, (проектні роботи)</t>
  </si>
  <si>
    <t>5.3.</t>
  </si>
  <si>
    <t>Заходи з демеркуризації промислового майданчику ВАТ «Радикал»</t>
  </si>
  <si>
    <t>Розробка проектів землеустрою щодо відведення у постійне користування земельних діяльнок об'єктів природно-заповідного фонду м. Києва</t>
  </si>
  <si>
    <t>240601/3210</t>
  </si>
  <si>
    <t>240605/3210</t>
  </si>
  <si>
    <t>1.2.1.</t>
  </si>
  <si>
    <t>Розчистка та благоустрій озер у парку "Нивки" в Шевченківському районі, в т.ч. проектні роботи</t>
  </si>
  <si>
    <t>3.1.1.</t>
  </si>
  <si>
    <t>Голосіївському районі</t>
  </si>
  <si>
    <t>Дарницькому районі</t>
  </si>
  <si>
    <t>Деснянському районі</t>
  </si>
  <si>
    <t>Дніпровському районі</t>
  </si>
  <si>
    <t>Оболонському районі</t>
  </si>
  <si>
    <t>Печерському районі</t>
  </si>
  <si>
    <t>Подільському районі</t>
  </si>
  <si>
    <t>Святошинському районі</t>
  </si>
  <si>
    <t>Солом'янському районі</t>
  </si>
  <si>
    <t>Шевченківському районі</t>
  </si>
  <si>
    <t>Головний розпорядник,
одержувач</t>
  </si>
  <si>
    <t>Код тимчасової класифікації видатків та кредитування місцевих бюджетів / код економічної класифікації видатків бюджету</t>
  </si>
  <si>
    <t xml:space="preserve">ЗАТВЕРДЖЕНО 
Розпорядження виконавчого органу 
Київської міської ради 
(Київської міської державної                                                                                                                                                                                                                                                                                                                                                                                                      адмінстрації                                                                                          від _____________ 2016 року № 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</si>
  <si>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РОЗПОДІЛ КОШТІВ КИЇВСЬКОГО МІСЬКОГО ФОНДУ ОХОРОНИ НАВКОЛИШНЬОГО ПРИРОДНОГО СЕРЕДОВИЩА ДЛЯ ФІНАНСУВАННЯ ПРИРОДООХОРОННИХ ЗАХОДІВ У М. КИЄВІ НА 2016 РІК</t>
  </si>
  <si>
    <t>Граничні обсяги фінансування в 2016 році, 
тис.грн</t>
  </si>
  <si>
    <t>Департамент міського благоустрою та збереження природного середовища, КП "Плесо"</t>
  </si>
  <si>
    <t>Департамент міського благоустрою та збереження природного середовища, Комунальне об’єднання "Київзеленбуд"</t>
  </si>
  <si>
    <t>Заходи з озеленення міста в:</t>
  </si>
  <si>
    <t>Департамент міського благоустрою та збереження природного середовища</t>
  </si>
  <si>
    <t>240601/2610</t>
  </si>
  <si>
    <t>240604/3210</t>
  </si>
  <si>
    <t>240603/2610</t>
  </si>
  <si>
    <t>Ліквідація наслідків буреломів, сніголамів, вітровалів, в т.ч.:</t>
  </si>
  <si>
    <t>3.2.1.</t>
  </si>
  <si>
    <t>на території комунального підприємства "Дарницьке лісопаркове господарство"</t>
  </si>
  <si>
    <t>Департамент міського благоустрою та збереження природного середовища, КП "Дарницьке лісопаркове господарство"</t>
  </si>
  <si>
    <t>3.2.2.</t>
  </si>
  <si>
    <t>на території комунального підприємства "Святошинське лісопаркове господарство"</t>
  </si>
  <si>
    <t>Департамент міського благоустрою та збереження природного середовища, КП "Святошинське лісопаркове господарство"</t>
  </si>
  <si>
    <t>3.2.3.</t>
  </si>
  <si>
    <t>Департамент міського благоустрою та збереження природного середовища, КП "Лісопаркове господарство "Конча-Заспа"</t>
  </si>
  <si>
    <t>на території комунального підприємства "Лісопаркове господарство "Конча-Заспа"</t>
  </si>
  <si>
    <t>240604/2282</t>
  </si>
  <si>
    <t>240602/3210</t>
  </si>
  <si>
    <t>Розчистка та благоустрій водних об'єктів м. Києва, в т.ч. проектні роботи:</t>
  </si>
  <si>
    <t>Департамент міського благоустрою та збереження природного середовища, КП "Київкомунсервіс"</t>
  </si>
  <si>
    <t>Департамент міського благоустрою та збереження природного середовища, КП "Притулок для тварин"</t>
  </si>
  <si>
    <t>Департамент міського благоустрою та збереження природного середовища, КП УЗН  Голосіївського району</t>
  </si>
  <si>
    <t>Департамент міського благоустрою та збереження природного середовища, КП УЗН Дарницького району</t>
  </si>
  <si>
    <t>Департамент міського благоустрою та збереження природного середовища, КП УЗН Деснянського району</t>
  </si>
  <si>
    <t>Департамент міського благоустрою та збереження природного середовища, КП УЗН Дніпровського району</t>
  </si>
  <si>
    <t>Департамент міського благоустрою та збереження природного середовища, КП УЗН Оболонського району</t>
  </si>
  <si>
    <t>Департамент міського благоустрою та збереження природного середовища, КП УЗН Печерського району</t>
  </si>
  <si>
    <t>Департамент міського благоустрою та збереження природного середовища, КП УЗН Святошинського район</t>
  </si>
  <si>
    <t>Департамент міського благоустрою та збереження природного середовища, КП УЗН Солом'янського району</t>
  </si>
  <si>
    <t>Департамент міського благоустрою та збереження природного середовища, КП УЗН Шевченківського району</t>
  </si>
  <si>
    <t>Будівництво центру захисту тварин по вулиці Автопарковій у Дарницькому районі м. Києва (проектні роботи)</t>
  </si>
  <si>
    <t>2. Охорона і раціональне використання ресурсів тваринного світу</t>
  </si>
  <si>
    <t>3. Збереження природно-заповідного фонду</t>
  </si>
  <si>
    <t>КП УЗН Голосіївського району</t>
  </si>
  <si>
    <t>КП УЗН Дарницького району</t>
  </si>
  <si>
    <t>КП УЗН Деснянського району</t>
  </si>
  <si>
    <t>КП УЗН Дніпровського району</t>
  </si>
  <si>
    <t>КП УЗН Оболонського району</t>
  </si>
  <si>
    <t>КП УЗН Печерського району</t>
  </si>
  <si>
    <t>КП УЗН Подільського району</t>
  </si>
  <si>
    <t>КП УЗН Святошинського району</t>
  </si>
  <si>
    <t>КП УЗН Солом'янського району</t>
  </si>
  <si>
    <t>КП УЗН Шевченківського району</t>
  </si>
  <si>
    <t>Департамент міського благоустрою та збереження природного середовища, КП УЗН Подільського району</t>
  </si>
  <si>
    <t>крім того придбання посадкового матеріалу для: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</si>
</sst>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2" fontId="5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left" vertical="top" wrapText="1"/>
    </xf>
    <xf numFmtId="0" fontId="9" fillId="0" borderId="1" xfId="0" applyFont="1" applyBorder="1"/>
    <xf numFmtId="2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4" fillId="0" borderId="1" xfId="0" applyFont="1" applyFill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0" fontId="11" fillId="0" borderId="1" xfId="0" applyFont="1" applyBorder="1"/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2" xfId="0" applyFont="1" applyBorder="1"/>
    <xf numFmtId="0" fontId="12" fillId="0" borderId="1" xfId="0" applyFont="1" applyBorder="1" applyAlignment="1">
      <alignment wrapText="1"/>
    </xf>
    <xf numFmtId="2" fontId="9" fillId="0" borderId="1" xfId="0" applyNumberFormat="1" applyFont="1" applyBorder="1"/>
    <xf numFmtId="0" fontId="13" fillId="0" borderId="1" xfId="0" applyFont="1" applyBorder="1"/>
    <xf numFmtId="2" fontId="7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0" fillId="0" borderId="0" xfId="0" applyNumberFormat="1"/>
    <xf numFmtId="2" fontId="4" fillId="0" borderId="4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/>
    </xf>
    <xf numFmtId="0" fontId="14" fillId="3" borderId="0" xfId="0" applyFont="1" applyFill="1"/>
    <xf numFmtId="0" fontId="0" fillId="3" borderId="0" xfId="0" applyFill="1"/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4" borderId="0" xfId="0" applyFill="1"/>
    <xf numFmtId="0" fontId="14" fillId="0" borderId="0" xfId="0" applyFont="1" applyFill="1"/>
    <xf numFmtId="0" fontId="0" fillId="0" borderId="0" xfId="0" applyFont="1" applyFill="1" applyBorder="1"/>
    <xf numFmtId="0" fontId="16" fillId="0" borderId="0" xfId="0" applyNumberFormat="1" applyFont="1" applyFill="1" applyBorder="1" applyAlignment="1">
      <alignment horizontal="right" wrapText="1"/>
    </xf>
    <xf numFmtId="0" fontId="16" fillId="0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vertical="top" wrapText="1" shrinkToFit="1"/>
    </xf>
    <xf numFmtId="0" fontId="0" fillId="0" borderId="0" xfId="0" applyFont="1" applyFill="1"/>
    <xf numFmtId="49" fontId="16" fillId="0" borderId="5" xfId="0" applyNumberFormat="1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2" fontId="17" fillId="0" borderId="1" xfId="0" applyNumberFormat="1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top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vertical="top" wrapText="1"/>
    </xf>
    <xf numFmtId="0" fontId="16" fillId="0" borderId="4" xfId="0" applyFont="1" applyFill="1" applyBorder="1"/>
    <xf numFmtId="0" fontId="16" fillId="0" borderId="2" xfId="0" applyFont="1" applyFill="1" applyBorder="1"/>
    <xf numFmtId="17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16" fillId="0" borderId="1" xfId="0" applyFont="1" applyFill="1" applyBorder="1" applyAlignment="1">
      <alignment horizontal="justify" vertical="justify" wrapText="1"/>
    </xf>
    <xf numFmtId="4" fontId="16" fillId="0" borderId="1" xfId="0" applyNumberFormat="1" applyFont="1" applyFill="1" applyBorder="1" applyAlignment="1">
      <alignment vertical="justify" wrapText="1"/>
    </xf>
    <xf numFmtId="0" fontId="0" fillId="0" borderId="0" xfId="0" applyFont="1" applyFill="1" applyAlignment="1">
      <alignment vertical="justify"/>
    </xf>
    <xf numFmtId="1" fontId="16" fillId="0" borderId="11" xfId="0" applyNumberFormat="1" applyFont="1" applyFill="1" applyBorder="1" applyAlignment="1">
      <alignment horizontal="center" vertical="justify"/>
    </xf>
    <xf numFmtId="1" fontId="16" fillId="0" borderId="12" xfId="0" applyNumberFormat="1" applyFont="1" applyFill="1" applyBorder="1" applyAlignment="1">
      <alignment horizontal="center" vertical="justify"/>
    </xf>
    <xf numFmtId="2" fontId="16" fillId="0" borderId="13" xfId="0" applyNumberFormat="1" applyFont="1" applyFill="1" applyBorder="1" applyAlignment="1">
      <alignment horizontal="center" vertical="justify"/>
    </xf>
    <xf numFmtId="2" fontId="16" fillId="0" borderId="2" xfId="0" applyNumberFormat="1" applyFont="1" applyFill="1" applyBorder="1" applyAlignment="1">
      <alignment horizontal="center" vertical="justify"/>
    </xf>
    <xf numFmtId="2" fontId="16" fillId="0" borderId="2" xfId="0" applyNumberFormat="1" applyFont="1" applyFill="1" applyBorder="1" applyAlignment="1">
      <alignment horizontal="center" vertical="justify" wrapText="1"/>
    </xf>
    <xf numFmtId="2" fontId="16" fillId="0" borderId="1" xfId="0" applyNumberFormat="1" applyFont="1" applyFill="1" applyBorder="1" applyAlignment="1">
      <alignment horizontal="center" vertical="justify"/>
    </xf>
    <xf numFmtId="2" fontId="2" fillId="0" borderId="1" xfId="0" applyNumberFormat="1" applyFont="1" applyFill="1" applyBorder="1" applyAlignment="1">
      <alignment horizontal="center" vertical="justify" wrapText="1"/>
    </xf>
    <xf numFmtId="2" fontId="2" fillId="0" borderId="2" xfId="0" applyNumberFormat="1" applyFont="1" applyFill="1" applyBorder="1" applyAlignment="1">
      <alignment horizontal="center" vertical="justify"/>
    </xf>
    <xf numFmtId="0" fontId="16" fillId="0" borderId="1" xfId="0" applyFont="1" applyFill="1" applyBorder="1" applyAlignment="1">
      <alignment horizontal="center" vertical="justify" wrapText="1"/>
    </xf>
    <xf numFmtId="0" fontId="16" fillId="0" borderId="2" xfId="0" applyFont="1" applyFill="1" applyBorder="1" applyAlignment="1">
      <alignment horizontal="center" vertical="justify" wrapText="1"/>
    </xf>
    <xf numFmtId="4" fontId="16" fillId="0" borderId="1" xfId="0" applyNumberFormat="1" applyFont="1" applyFill="1" applyBorder="1" applyAlignment="1">
      <alignment horizontal="center" vertical="justify"/>
    </xf>
    <xf numFmtId="0" fontId="16" fillId="0" borderId="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justify" wrapText="1"/>
    </xf>
    <xf numFmtId="4" fontId="19" fillId="0" borderId="9" xfId="0" applyNumberFormat="1" applyFont="1" applyBorder="1" applyAlignment="1">
      <alignment horizontal="center" vertical="justify" wrapText="1"/>
    </xf>
    <xf numFmtId="4" fontId="16" fillId="0" borderId="9" xfId="0" applyNumberFormat="1" applyFont="1" applyFill="1" applyBorder="1" applyAlignment="1">
      <alignment horizontal="center" vertical="justify" wrapText="1"/>
    </xf>
    <xf numFmtId="4" fontId="16" fillId="0" borderId="1" xfId="0" applyNumberFormat="1" applyFont="1" applyFill="1" applyBorder="1" applyAlignment="1">
      <alignment horizontal="center" vertical="justify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 wrapText="1"/>
    </xf>
    <xf numFmtId="2" fontId="16" fillId="0" borderId="2" xfId="0" applyNumberFormat="1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 shrinkToFit="1"/>
    </xf>
    <xf numFmtId="0" fontId="16" fillId="0" borderId="0" xfId="0" applyFont="1" applyFill="1" applyBorder="1" applyAlignment="1">
      <alignment horizontal="center" wrapText="1" shrinkToFit="1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topLeftCell="A64" zoomScale="70" zoomScaleNormal="70" workbookViewId="0">
      <selection activeCell="C70" sqref="C70"/>
    </sheetView>
  </sheetViews>
  <sheetFormatPr defaultRowHeight="15"/>
  <cols>
    <col min="1" max="1" width="14.28515625" bestFit="1" customWidth="1"/>
    <col min="2" max="2" width="84.7109375" customWidth="1"/>
    <col min="3" max="3" width="34.140625" customWidth="1"/>
    <col min="4" max="4" width="21.28515625" customWidth="1"/>
    <col min="5" max="5" width="26.5703125" customWidth="1"/>
  </cols>
  <sheetData>
    <row r="1" spans="1:12">
      <c r="A1" s="12"/>
      <c r="B1" s="12"/>
    </row>
    <row r="2" spans="1:12" ht="132.75" customHeight="1">
      <c r="A2" s="71"/>
      <c r="B2" s="72"/>
      <c r="C2" s="73"/>
      <c r="D2" s="138" t="s">
        <v>109</v>
      </c>
      <c r="E2" s="138"/>
      <c r="F2" s="68"/>
      <c r="G2" s="68"/>
      <c r="H2" s="68"/>
      <c r="I2" s="68"/>
      <c r="J2" s="68"/>
      <c r="K2" s="68"/>
      <c r="L2" s="68"/>
    </row>
    <row r="3" spans="1:12" ht="21.75" customHeight="1">
      <c r="A3" s="71"/>
      <c r="B3" s="72"/>
      <c r="C3" s="73"/>
      <c r="D3" s="74"/>
      <c r="E3" s="74"/>
      <c r="F3" s="68"/>
      <c r="G3" s="68"/>
      <c r="H3" s="68"/>
      <c r="I3" s="68"/>
      <c r="J3" s="68"/>
      <c r="K3" s="68"/>
      <c r="L3" s="68"/>
    </row>
    <row r="4" spans="1:12" ht="50.25" customHeight="1">
      <c r="A4" s="139" t="s">
        <v>110</v>
      </c>
      <c r="B4" s="139"/>
      <c r="C4" s="139"/>
      <c r="D4" s="139"/>
      <c r="E4" s="139"/>
      <c r="F4" s="68"/>
      <c r="G4" s="68"/>
      <c r="H4" s="68"/>
      <c r="I4" s="68"/>
      <c r="J4" s="68"/>
      <c r="K4" s="68"/>
      <c r="L4" s="68"/>
    </row>
    <row r="5" spans="1:12" ht="20.25" customHeight="1" thickBot="1">
      <c r="A5" s="71"/>
      <c r="B5" s="71"/>
      <c r="C5" s="75"/>
      <c r="D5" s="111"/>
      <c r="E5" s="111"/>
      <c r="F5" s="68"/>
      <c r="G5" s="68"/>
      <c r="H5" s="68"/>
      <c r="I5" s="68"/>
      <c r="J5" s="68"/>
      <c r="K5" s="68"/>
      <c r="L5" s="68"/>
    </row>
    <row r="6" spans="1:12" ht="144" customHeight="1" thickBot="1">
      <c r="A6" s="76" t="s">
        <v>0</v>
      </c>
      <c r="B6" s="77" t="s">
        <v>1</v>
      </c>
      <c r="C6" s="78" t="s">
        <v>107</v>
      </c>
      <c r="D6" s="123" t="s">
        <v>111</v>
      </c>
      <c r="E6" s="124" t="s">
        <v>108</v>
      </c>
      <c r="F6" s="68"/>
      <c r="G6" s="68"/>
      <c r="H6" s="68"/>
      <c r="I6" s="68"/>
      <c r="J6" s="68"/>
      <c r="K6" s="68"/>
      <c r="L6" s="68"/>
    </row>
    <row r="7" spans="1:12" ht="19.5" thickBot="1">
      <c r="A7" s="79">
        <v>1</v>
      </c>
      <c r="B7" s="80">
        <v>2</v>
      </c>
      <c r="C7" s="81">
        <v>3</v>
      </c>
      <c r="D7" s="112">
        <v>4</v>
      </c>
      <c r="E7" s="113">
        <v>5</v>
      </c>
      <c r="F7" s="68"/>
      <c r="G7" s="68"/>
      <c r="H7" s="68"/>
      <c r="I7" s="68"/>
      <c r="J7" s="68"/>
      <c r="K7" s="68"/>
      <c r="L7" s="68"/>
    </row>
    <row r="8" spans="1:12" ht="18.75">
      <c r="A8" s="131" t="s">
        <v>67</v>
      </c>
      <c r="B8" s="131"/>
      <c r="C8" s="82"/>
      <c r="D8" s="114"/>
      <c r="E8" s="114"/>
      <c r="F8" s="68"/>
      <c r="G8" s="68"/>
      <c r="H8" s="68"/>
      <c r="I8" s="68"/>
      <c r="J8" s="68"/>
      <c r="K8" s="68"/>
      <c r="L8" s="68"/>
    </row>
    <row r="9" spans="1:12" ht="27.75" customHeight="1">
      <c r="A9" s="132" t="s">
        <v>3</v>
      </c>
      <c r="B9" s="132"/>
      <c r="C9" s="83"/>
      <c r="D9" s="115"/>
      <c r="E9" s="115"/>
      <c r="F9" s="68"/>
      <c r="G9" s="68"/>
      <c r="H9" s="68"/>
      <c r="I9" s="68"/>
      <c r="J9" s="68"/>
      <c r="K9" s="68"/>
      <c r="L9" s="68"/>
    </row>
    <row r="10" spans="1:12" s="63" customFormat="1" ht="78" customHeight="1">
      <c r="A10" s="84" t="s">
        <v>4</v>
      </c>
      <c r="B10" s="85" t="s">
        <v>59</v>
      </c>
      <c r="C10" s="86" t="s">
        <v>112</v>
      </c>
      <c r="D10" s="115">
        <v>3253.25</v>
      </c>
      <c r="E10" s="115" t="s">
        <v>92</v>
      </c>
      <c r="F10" s="70"/>
      <c r="G10" s="70"/>
      <c r="H10" s="70"/>
      <c r="I10" s="70"/>
      <c r="J10" s="70"/>
      <c r="K10" s="70"/>
      <c r="L10" s="70"/>
    </row>
    <row r="11" spans="1:12" s="64" customFormat="1" ht="80.25" customHeight="1">
      <c r="A11" s="87" t="s">
        <v>5</v>
      </c>
      <c r="B11" s="85" t="s">
        <v>46</v>
      </c>
      <c r="C11" s="86" t="s">
        <v>112</v>
      </c>
      <c r="D11" s="115"/>
      <c r="E11" s="115"/>
      <c r="F11" s="68"/>
      <c r="G11" s="68"/>
      <c r="H11" s="68"/>
      <c r="I11" s="68"/>
      <c r="J11" s="68"/>
      <c r="K11" s="68"/>
      <c r="L11" s="68"/>
    </row>
    <row r="12" spans="1:12" ht="67.5" customHeight="1">
      <c r="A12" s="84" t="s">
        <v>94</v>
      </c>
      <c r="B12" s="85" t="s">
        <v>39</v>
      </c>
      <c r="C12" s="86" t="s">
        <v>112</v>
      </c>
      <c r="D12" s="115">
        <v>1000</v>
      </c>
      <c r="E12" s="115" t="s">
        <v>92</v>
      </c>
      <c r="F12" s="68"/>
      <c r="G12" s="68"/>
      <c r="H12" s="68"/>
      <c r="I12" s="68"/>
      <c r="J12" s="68"/>
      <c r="K12" s="68"/>
      <c r="L12" s="68"/>
    </row>
    <row r="13" spans="1:12" ht="102" customHeight="1">
      <c r="A13" s="84" t="s">
        <v>6</v>
      </c>
      <c r="B13" s="88" t="s">
        <v>61</v>
      </c>
      <c r="C13" s="86" t="s">
        <v>112</v>
      </c>
      <c r="D13" s="115">
        <v>38.11</v>
      </c>
      <c r="E13" s="115" t="s">
        <v>92</v>
      </c>
      <c r="F13" s="68"/>
      <c r="G13" s="68"/>
      <c r="H13" s="68"/>
      <c r="I13" s="68"/>
      <c r="J13" s="68"/>
      <c r="K13" s="68"/>
      <c r="L13" s="68"/>
    </row>
    <row r="14" spans="1:12" ht="28.5" customHeight="1">
      <c r="A14" s="89"/>
      <c r="B14" s="90" t="s">
        <v>11</v>
      </c>
      <c r="C14" s="91"/>
      <c r="D14" s="115">
        <f>SUM(D10:D13)</f>
        <v>4291.3599999999997</v>
      </c>
      <c r="E14" s="115"/>
      <c r="F14" s="68"/>
      <c r="G14" s="68"/>
      <c r="H14" s="68"/>
      <c r="I14" s="68"/>
      <c r="J14" s="68"/>
      <c r="K14" s="68"/>
      <c r="L14" s="68"/>
    </row>
    <row r="15" spans="1:12" ht="18.75">
      <c r="A15" s="137" t="s">
        <v>144</v>
      </c>
      <c r="B15" s="134"/>
      <c r="C15" s="86"/>
      <c r="D15" s="116"/>
      <c r="E15" s="116"/>
      <c r="F15" s="68"/>
      <c r="G15" s="68"/>
      <c r="H15" s="68"/>
      <c r="I15" s="68"/>
      <c r="J15" s="68"/>
      <c r="K15" s="68"/>
      <c r="L15" s="68"/>
    </row>
    <row r="16" spans="1:12" ht="87" customHeight="1">
      <c r="A16" s="84" t="s">
        <v>16</v>
      </c>
      <c r="B16" s="85" t="s">
        <v>143</v>
      </c>
      <c r="C16" s="86" t="s">
        <v>133</v>
      </c>
      <c r="D16" s="117">
        <v>1000</v>
      </c>
      <c r="E16" s="117" t="s">
        <v>117</v>
      </c>
      <c r="F16" s="68"/>
      <c r="G16" s="68"/>
      <c r="H16" s="68"/>
      <c r="I16" s="68"/>
      <c r="J16" s="68"/>
      <c r="K16" s="68"/>
      <c r="L16" s="68"/>
    </row>
    <row r="17" spans="1:12" ht="21" customHeight="1">
      <c r="A17" s="84"/>
      <c r="B17" s="85" t="s">
        <v>11</v>
      </c>
      <c r="C17" s="83"/>
      <c r="D17" s="115">
        <f>D16</f>
        <v>1000</v>
      </c>
      <c r="E17" s="115"/>
      <c r="F17" s="68"/>
      <c r="G17" s="68"/>
      <c r="H17" s="68"/>
      <c r="I17" s="68"/>
      <c r="J17" s="68"/>
      <c r="K17" s="68"/>
      <c r="L17" s="68"/>
    </row>
    <row r="18" spans="1:12" ht="18.75" customHeight="1">
      <c r="A18" s="135" t="s">
        <v>145</v>
      </c>
      <c r="B18" s="136"/>
      <c r="C18" s="83"/>
      <c r="D18" s="116"/>
      <c r="E18" s="116"/>
      <c r="F18" s="68"/>
      <c r="G18" s="68"/>
      <c r="H18" s="68"/>
      <c r="I18" s="68"/>
      <c r="J18" s="68"/>
      <c r="K18" s="68"/>
      <c r="L18" s="68"/>
    </row>
    <row r="19" spans="1:12" s="68" customFormat="1" ht="71.25" customHeight="1">
      <c r="A19" s="92" t="s">
        <v>13</v>
      </c>
      <c r="B19" s="85" t="s">
        <v>63</v>
      </c>
      <c r="C19" s="86" t="s">
        <v>112</v>
      </c>
      <c r="D19" s="116">
        <v>8.16</v>
      </c>
      <c r="E19" s="115" t="s">
        <v>92</v>
      </c>
    </row>
    <row r="20" spans="1:12" ht="24" customHeight="1">
      <c r="A20" s="94"/>
      <c r="B20" s="93" t="s">
        <v>11</v>
      </c>
      <c r="C20" s="86"/>
      <c r="D20" s="116">
        <f>SUM(D19:D19)</f>
        <v>8.16</v>
      </c>
      <c r="E20" s="116"/>
      <c r="F20" s="68"/>
      <c r="G20" s="68"/>
      <c r="H20" s="68"/>
      <c r="I20" s="68"/>
      <c r="J20" s="68"/>
      <c r="K20" s="68"/>
      <c r="L20" s="68"/>
    </row>
    <row r="21" spans="1:12" ht="24" customHeight="1">
      <c r="A21" s="94"/>
      <c r="B21" s="93" t="s">
        <v>20</v>
      </c>
      <c r="C21" s="86"/>
      <c r="D21" s="116">
        <f>D14+D17+D20</f>
        <v>5299.5199999999995</v>
      </c>
      <c r="E21" s="116"/>
      <c r="F21" s="68"/>
      <c r="G21" s="68"/>
      <c r="H21" s="68"/>
      <c r="I21" s="68"/>
      <c r="J21" s="68"/>
      <c r="K21" s="68"/>
      <c r="L21" s="68"/>
    </row>
    <row r="22" spans="1:12" ht="18.75">
      <c r="A22" s="132" t="s">
        <v>15</v>
      </c>
      <c r="B22" s="132"/>
      <c r="C22" s="86"/>
      <c r="D22" s="116"/>
      <c r="E22" s="116"/>
      <c r="F22" s="68"/>
      <c r="G22" s="68"/>
      <c r="H22" s="68"/>
      <c r="I22" s="68"/>
      <c r="J22" s="68"/>
      <c r="K22" s="68"/>
      <c r="L22" s="68"/>
    </row>
    <row r="23" spans="1:12" ht="18.75">
      <c r="A23" s="132" t="s">
        <v>3</v>
      </c>
      <c r="B23" s="132"/>
      <c r="C23" s="86"/>
      <c r="D23" s="116"/>
      <c r="E23" s="116"/>
      <c r="F23" s="68"/>
      <c r="G23" s="68"/>
      <c r="H23" s="68"/>
      <c r="I23" s="68"/>
      <c r="J23" s="68"/>
      <c r="K23" s="68"/>
      <c r="L23" s="68"/>
    </row>
    <row r="24" spans="1:12" s="68" customFormat="1" ht="78.75" customHeight="1">
      <c r="A24" s="84" t="s">
        <v>4</v>
      </c>
      <c r="B24" s="85" t="s">
        <v>77</v>
      </c>
      <c r="C24" s="86" t="s">
        <v>112</v>
      </c>
      <c r="D24" s="117">
        <v>1000</v>
      </c>
      <c r="E24" s="115" t="s">
        <v>92</v>
      </c>
    </row>
    <row r="25" spans="1:12" s="68" customFormat="1" ht="38.25" customHeight="1">
      <c r="A25" s="67" t="s">
        <v>5</v>
      </c>
      <c r="B25" s="2" t="s">
        <v>131</v>
      </c>
      <c r="C25" s="9"/>
      <c r="D25" s="118"/>
      <c r="E25" s="119" t="s">
        <v>92</v>
      </c>
    </row>
    <row r="26" spans="1:12" s="68" customFormat="1" ht="86.25" customHeight="1">
      <c r="A26" s="67" t="s">
        <v>94</v>
      </c>
      <c r="B26" s="2" t="s">
        <v>95</v>
      </c>
      <c r="C26" s="9" t="s">
        <v>113</v>
      </c>
      <c r="D26" s="119">
        <v>800</v>
      </c>
      <c r="E26" s="119" t="s">
        <v>92</v>
      </c>
    </row>
    <row r="27" spans="1:12" ht="26.25" customHeight="1">
      <c r="A27" s="96"/>
      <c r="B27" s="97" t="s">
        <v>11</v>
      </c>
      <c r="C27" s="83"/>
      <c r="D27" s="117">
        <f>SUM(D24:D26)</f>
        <v>1800</v>
      </c>
      <c r="E27" s="117"/>
      <c r="F27" s="68"/>
      <c r="G27" s="68"/>
      <c r="H27" s="68"/>
      <c r="I27" s="68"/>
      <c r="J27" s="68"/>
      <c r="K27" s="68"/>
      <c r="L27" s="68"/>
    </row>
    <row r="28" spans="1:12" ht="18" customHeight="1">
      <c r="A28" s="129" t="s">
        <v>69</v>
      </c>
      <c r="B28" s="130"/>
      <c r="C28" s="91"/>
      <c r="D28" s="117"/>
      <c r="E28" s="117"/>
      <c r="F28" s="68"/>
      <c r="G28" s="68"/>
      <c r="H28" s="68"/>
      <c r="I28" s="68"/>
      <c r="J28" s="68"/>
      <c r="K28" s="68"/>
      <c r="L28" s="68"/>
    </row>
    <row r="29" spans="1:12" s="68" customFormat="1" ht="99" customHeight="1">
      <c r="A29" s="84" t="s">
        <v>16</v>
      </c>
      <c r="B29" s="98" t="s">
        <v>57</v>
      </c>
      <c r="C29" s="86" t="s">
        <v>113</v>
      </c>
      <c r="D29" s="117">
        <v>1440</v>
      </c>
      <c r="E29" s="115" t="s">
        <v>92</v>
      </c>
    </row>
    <row r="30" spans="1:12" s="68" customFormat="1" ht="24.75" customHeight="1">
      <c r="A30" s="89"/>
      <c r="B30" s="90" t="s">
        <v>11</v>
      </c>
      <c r="C30" s="91"/>
      <c r="D30" s="117">
        <f>SUM(D29:D29)</f>
        <v>1440</v>
      </c>
      <c r="E30" s="117"/>
    </row>
    <row r="31" spans="1:12" s="68" customFormat="1" ht="23.25" customHeight="1">
      <c r="A31" s="133" t="s">
        <v>71</v>
      </c>
      <c r="B31" s="134"/>
      <c r="C31" s="83"/>
      <c r="D31" s="117"/>
      <c r="E31" s="117"/>
    </row>
    <row r="32" spans="1:12" s="68" customFormat="1" ht="23.25" customHeight="1">
      <c r="A32" s="99"/>
      <c r="B32" s="100"/>
      <c r="C32" s="83"/>
      <c r="D32" s="117"/>
      <c r="E32" s="117"/>
    </row>
    <row r="33" spans="1:12" ht="28.5" customHeight="1">
      <c r="A33" s="101" t="s">
        <v>13</v>
      </c>
      <c r="B33" s="2" t="s">
        <v>114</v>
      </c>
      <c r="C33" s="86"/>
      <c r="D33" s="110"/>
      <c r="E33" s="120"/>
      <c r="F33" s="65"/>
      <c r="G33" s="68"/>
      <c r="H33" s="68"/>
      <c r="I33" s="68"/>
      <c r="J33" s="68"/>
      <c r="K33" s="68"/>
      <c r="L33" s="68"/>
    </row>
    <row r="34" spans="1:12" ht="72.75" customHeight="1">
      <c r="A34" s="102"/>
      <c r="B34" s="109" t="s">
        <v>97</v>
      </c>
      <c r="C34" s="86" t="s">
        <v>134</v>
      </c>
      <c r="D34" s="125">
        <v>1065</v>
      </c>
      <c r="E34" s="121" t="s">
        <v>116</v>
      </c>
      <c r="F34" s="66"/>
      <c r="G34" s="68"/>
      <c r="H34" s="68"/>
      <c r="I34" s="68"/>
      <c r="J34" s="68"/>
      <c r="K34" s="68"/>
      <c r="L34" s="68"/>
    </row>
    <row r="35" spans="1:12" ht="75.75" customHeight="1">
      <c r="A35" s="102"/>
      <c r="B35" s="109" t="s">
        <v>98</v>
      </c>
      <c r="C35" s="86" t="s">
        <v>135</v>
      </c>
      <c r="D35" s="125">
        <v>1160</v>
      </c>
      <c r="E35" s="121" t="s">
        <v>116</v>
      </c>
      <c r="F35" s="66"/>
      <c r="G35" s="68"/>
      <c r="H35" s="68"/>
      <c r="I35" s="68"/>
      <c r="J35" s="68"/>
      <c r="K35" s="68"/>
      <c r="L35" s="68"/>
    </row>
    <row r="36" spans="1:12" ht="72" customHeight="1">
      <c r="A36" s="102"/>
      <c r="B36" s="109" t="s">
        <v>99</v>
      </c>
      <c r="C36" s="86" t="s">
        <v>136</v>
      </c>
      <c r="D36" s="125">
        <v>948</v>
      </c>
      <c r="E36" s="121" t="s">
        <v>116</v>
      </c>
      <c r="F36" s="66"/>
      <c r="G36" s="68"/>
      <c r="H36" s="68"/>
      <c r="I36" s="68"/>
      <c r="J36" s="68"/>
      <c r="K36" s="68"/>
      <c r="L36" s="68"/>
    </row>
    <row r="37" spans="1:12" ht="67.5" customHeight="1">
      <c r="A37" s="102"/>
      <c r="B37" s="109" t="s">
        <v>100</v>
      </c>
      <c r="C37" s="86" t="s">
        <v>137</v>
      </c>
      <c r="D37" s="125">
        <v>830</v>
      </c>
      <c r="E37" s="121" t="s">
        <v>116</v>
      </c>
      <c r="F37" s="66"/>
      <c r="G37" s="68"/>
      <c r="H37" s="68"/>
      <c r="I37" s="68"/>
      <c r="J37" s="68"/>
      <c r="K37" s="68"/>
      <c r="L37" s="68"/>
    </row>
    <row r="38" spans="1:12" ht="77.25" customHeight="1">
      <c r="A38" s="102"/>
      <c r="B38" s="109" t="s">
        <v>101</v>
      </c>
      <c r="C38" s="86" t="s">
        <v>138</v>
      </c>
      <c r="D38" s="125">
        <v>1600</v>
      </c>
      <c r="E38" s="121" t="s">
        <v>116</v>
      </c>
      <c r="F38" s="66"/>
      <c r="G38" s="68"/>
      <c r="H38" s="68"/>
      <c r="I38" s="68"/>
      <c r="J38" s="68"/>
      <c r="K38" s="68"/>
      <c r="L38" s="68"/>
    </row>
    <row r="39" spans="1:12" ht="78.75" customHeight="1">
      <c r="A39" s="102"/>
      <c r="B39" s="109" t="s">
        <v>102</v>
      </c>
      <c r="C39" s="86" t="s">
        <v>139</v>
      </c>
      <c r="D39" s="125">
        <v>530</v>
      </c>
      <c r="E39" s="121" t="s">
        <v>116</v>
      </c>
      <c r="F39" s="66"/>
      <c r="G39" s="68"/>
      <c r="H39" s="68"/>
      <c r="I39" s="68"/>
      <c r="J39" s="68"/>
      <c r="K39" s="68"/>
      <c r="L39" s="68"/>
    </row>
    <row r="40" spans="1:12" ht="78" customHeight="1">
      <c r="A40" s="102"/>
      <c r="B40" s="109" t="s">
        <v>103</v>
      </c>
      <c r="C40" s="86" t="s">
        <v>156</v>
      </c>
      <c r="D40" s="125">
        <v>1426</v>
      </c>
      <c r="E40" s="121" t="s">
        <v>116</v>
      </c>
      <c r="F40" s="66"/>
      <c r="G40" s="68"/>
      <c r="H40" s="68"/>
      <c r="I40" s="68"/>
      <c r="J40" s="68"/>
      <c r="K40" s="68"/>
      <c r="L40" s="68"/>
    </row>
    <row r="41" spans="1:12" ht="78" customHeight="1">
      <c r="A41" s="102"/>
      <c r="B41" s="109" t="s">
        <v>104</v>
      </c>
      <c r="C41" s="86" t="s">
        <v>140</v>
      </c>
      <c r="D41" s="125">
        <v>798</v>
      </c>
      <c r="E41" s="121" t="s">
        <v>116</v>
      </c>
      <c r="F41" s="66"/>
      <c r="G41" s="68"/>
      <c r="H41" s="68"/>
      <c r="I41" s="68"/>
      <c r="J41" s="68"/>
      <c r="K41" s="68"/>
      <c r="L41" s="68"/>
    </row>
    <row r="42" spans="1:12" ht="72.75" customHeight="1">
      <c r="A42" s="102"/>
      <c r="B42" s="109" t="s">
        <v>105</v>
      </c>
      <c r="C42" s="86" t="s">
        <v>141</v>
      </c>
      <c r="D42" s="125">
        <v>765</v>
      </c>
      <c r="E42" s="121" t="s">
        <v>116</v>
      </c>
      <c r="F42" s="66"/>
      <c r="G42" s="68"/>
      <c r="H42" s="68"/>
      <c r="I42" s="68"/>
      <c r="J42" s="68"/>
      <c r="K42" s="68"/>
      <c r="L42" s="68"/>
    </row>
    <row r="43" spans="1:12" ht="78" customHeight="1">
      <c r="A43" s="102"/>
      <c r="B43" s="109" t="s">
        <v>106</v>
      </c>
      <c r="C43" s="86" t="s">
        <v>142</v>
      </c>
      <c r="D43" s="125">
        <v>800.48</v>
      </c>
      <c r="E43" s="121" t="s">
        <v>116</v>
      </c>
      <c r="F43" s="66"/>
      <c r="G43" s="68"/>
      <c r="H43" s="68"/>
      <c r="I43" s="68"/>
      <c r="J43" s="68"/>
      <c r="K43" s="68"/>
      <c r="L43" s="68"/>
    </row>
    <row r="44" spans="1:12" ht="26.25" customHeight="1">
      <c r="A44" s="102" t="s">
        <v>96</v>
      </c>
      <c r="B44" s="109" t="s">
        <v>157</v>
      </c>
      <c r="C44" s="86"/>
      <c r="D44" s="126"/>
      <c r="E44" s="121"/>
      <c r="F44" s="66"/>
      <c r="G44" s="68"/>
      <c r="H44" s="68"/>
      <c r="I44" s="68"/>
      <c r="J44" s="68"/>
      <c r="K44" s="68"/>
      <c r="L44" s="68"/>
    </row>
    <row r="45" spans="1:12" ht="78" customHeight="1">
      <c r="A45" s="102"/>
      <c r="B45" s="109" t="s">
        <v>146</v>
      </c>
      <c r="C45" s="86" t="s">
        <v>134</v>
      </c>
      <c r="D45" s="126">
        <v>335</v>
      </c>
      <c r="E45" s="121" t="s">
        <v>92</v>
      </c>
      <c r="F45" s="66"/>
      <c r="G45" s="68"/>
      <c r="H45" s="68"/>
      <c r="I45" s="68"/>
      <c r="J45" s="68"/>
      <c r="K45" s="68"/>
      <c r="L45" s="68"/>
    </row>
    <row r="46" spans="1:12" ht="78" customHeight="1">
      <c r="A46" s="102"/>
      <c r="B46" s="109" t="s">
        <v>147</v>
      </c>
      <c r="C46" s="86" t="s">
        <v>135</v>
      </c>
      <c r="D46" s="126">
        <v>450</v>
      </c>
      <c r="E46" s="121" t="s">
        <v>92</v>
      </c>
      <c r="F46" s="66"/>
      <c r="G46" s="68"/>
      <c r="H46" s="68"/>
      <c r="I46" s="68"/>
      <c r="J46" s="68"/>
      <c r="K46" s="68"/>
      <c r="L46" s="68"/>
    </row>
    <row r="47" spans="1:12" ht="78" customHeight="1">
      <c r="A47" s="102"/>
      <c r="B47" s="109" t="s">
        <v>148</v>
      </c>
      <c r="C47" s="86" t="s">
        <v>136</v>
      </c>
      <c r="D47" s="126">
        <v>1012</v>
      </c>
      <c r="E47" s="121" t="s">
        <v>92</v>
      </c>
      <c r="F47" s="66"/>
      <c r="G47" s="68"/>
      <c r="H47" s="68"/>
      <c r="I47" s="68"/>
      <c r="J47" s="68"/>
      <c r="K47" s="68"/>
      <c r="L47" s="68"/>
    </row>
    <row r="48" spans="1:12" ht="78" customHeight="1">
      <c r="A48" s="102"/>
      <c r="B48" s="109" t="s">
        <v>149</v>
      </c>
      <c r="C48" s="86" t="s">
        <v>137</v>
      </c>
      <c r="D48" s="126">
        <v>1780</v>
      </c>
      <c r="E48" s="121" t="s">
        <v>92</v>
      </c>
      <c r="F48" s="66"/>
      <c r="G48" s="68"/>
      <c r="H48" s="68"/>
      <c r="I48" s="68"/>
      <c r="J48" s="68"/>
      <c r="K48" s="68"/>
      <c r="L48" s="68"/>
    </row>
    <row r="49" spans="1:12" ht="78" customHeight="1">
      <c r="A49" s="102"/>
      <c r="B49" s="109" t="s">
        <v>150</v>
      </c>
      <c r="C49" s="86" t="s">
        <v>138</v>
      </c>
      <c r="D49" s="126">
        <v>780</v>
      </c>
      <c r="E49" s="121" t="s">
        <v>92</v>
      </c>
      <c r="F49" s="66"/>
      <c r="G49" s="68"/>
      <c r="H49" s="68"/>
      <c r="I49" s="68"/>
      <c r="J49" s="68"/>
      <c r="K49" s="68"/>
      <c r="L49" s="68"/>
    </row>
    <row r="50" spans="1:12" ht="78" customHeight="1">
      <c r="A50" s="102"/>
      <c r="B50" s="109" t="s">
        <v>151</v>
      </c>
      <c r="C50" s="86" t="s">
        <v>139</v>
      </c>
      <c r="D50" s="126">
        <v>1430</v>
      </c>
      <c r="E50" s="121" t="s">
        <v>92</v>
      </c>
      <c r="F50" s="66"/>
      <c r="G50" s="68"/>
      <c r="H50" s="68"/>
      <c r="I50" s="68"/>
      <c r="J50" s="68"/>
      <c r="K50" s="68"/>
      <c r="L50" s="68"/>
    </row>
    <row r="51" spans="1:12" ht="78" customHeight="1">
      <c r="A51" s="102"/>
      <c r="B51" s="109" t="s">
        <v>152</v>
      </c>
      <c r="C51" s="86" t="s">
        <v>156</v>
      </c>
      <c r="D51" s="126">
        <v>944</v>
      </c>
      <c r="E51" s="121" t="s">
        <v>92</v>
      </c>
      <c r="F51" s="66"/>
      <c r="G51" s="68"/>
      <c r="H51" s="68"/>
      <c r="I51" s="68"/>
      <c r="J51" s="68"/>
      <c r="K51" s="68"/>
      <c r="L51" s="68"/>
    </row>
    <row r="52" spans="1:12" ht="78" customHeight="1">
      <c r="A52" s="102"/>
      <c r="B52" s="109" t="s">
        <v>153</v>
      </c>
      <c r="C52" s="86" t="s">
        <v>140</v>
      </c>
      <c r="D52" s="126">
        <v>1862</v>
      </c>
      <c r="E52" s="121" t="s">
        <v>92</v>
      </c>
      <c r="F52" s="66"/>
      <c r="G52" s="68"/>
      <c r="H52" s="68"/>
      <c r="I52" s="68"/>
      <c r="J52" s="68"/>
      <c r="K52" s="68"/>
      <c r="L52" s="68"/>
    </row>
    <row r="53" spans="1:12" ht="78" customHeight="1">
      <c r="A53" s="102"/>
      <c r="B53" s="109" t="s">
        <v>154</v>
      </c>
      <c r="C53" s="86" t="s">
        <v>141</v>
      </c>
      <c r="D53" s="126">
        <v>1845</v>
      </c>
      <c r="E53" s="121" t="s">
        <v>92</v>
      </c>
      <c r="F53" s="66"/>
      <c r="G53" s="68"/>
      <c r="H53" s="68"/>
      <c r="I53" s="68"/>
      <c r="J53" s="68"/>
      <c r="K53" s="68"/>
      <c r="L53" s="68"/>
    </row>
    <row r="54" spans="1:12" ht="78" customHeight="1">
      <c r="A54" s="102"/>
      <c r="B54" s="109" t="s">
        <v>155</v>
      </c>
      <c r="C54" s="86" t="s">
        <v>142</v>
      </c>
      <c r="D54" s="126">
        <v>1900</v>
      </c>
      <c r="E54" s="121" t="s">
        <v>92</v>
      </c>
      <c r="F54" s="66"/>
      <c r="G54" s="68"/>
      <c r="H54" s="68"/>
      <c r="I54" s="68"/>
      <c r="J54" s="68"/>
      <c r="K54" s="68"/>
      <c r="L54" s="68"/>
    </row>
    <row r="55" spans="1:12" ht="72.75" customHeight="1">
      <c r="A55" s="103" t="s">
        <v>85</v>
      </c>
      <c r="B55" s="103" t="s">
        <v>119</v>
      </c>
      <c r="C55" s="86" t="s">
        <v>115</v>
      </c>
      <c r="D55" s="127"/>
      <c r="E55" s="120"/>
      <c r="F55" s="66"/>
      <c r="G55" s="68"/>
      <c r="H55" s="68"/>
      <c r="I55" s="68"/>
      <c r="J55" s="68"/>
      <c r="K55" s="68"/>
      <c r="L55" s="68"/>
    </row>
    <row r="56" spans="1:12" ht="95.25" customHeight="1">
      <c r="A56" s="103" t="s">
        <v>120</v>
      </c>
      <c r="B56" s="103" t="s">
        <v>121</v>
      </c>
      <c r="C56" s="86" t="s">
        <v>122</v>
      </c>
      <c r="D56" s="128">
        <v>500</v>
      </c>
      <c r="E56" s="120" t="s">
        <v>118</v>
      </c>
      <c r="F56" s="66"/>
      <c r="G56" s="68"/>
      <c r="H56" s="68"/>
      <c r="I56" s="68"/>
      <c r="J56" s="68"/>
      <c r="K56" s="68"/>
      <c r="L56" s="68"/>
    </row>
    <row r="57" spans="1:12" ht="92.25" customHeight="1">
      <c r="A57" s="103" t="s">
        <v>123</v>
      </c>
      <c r="B57" s="103" t="s">
        <v>124</v>
      </c>
      <c r="C57" s="86" t="s">
        <v>125</v>
      </c>
      <c r="D57" s="128">
        <v>500</v>
      </c>
      <c r="E57" s="120" t="s">
        <v>118</v>
      </c>
      <c r="F57" s="66"/>
      <c r="G57" s="68"/>
      <c r="H57" s="68"/>
      <c r="I57" s="68"/>
      <c r="J57" s="68"/>
      <c r="K57" s="68"/>
      <c r="L57" s="68"/>
    </row>
    <row r="58" spans="1:12" ht="95.25" customHeight="1">
      <c r="A58" s="103" t="s">
        <v>126</v>
      </c>
      <c r="B58" s="103" t="s">
        <v>128</v>
      </c>
      <c r="C58" s="86" t="s">
        <v>127</v>
      </c>
      <c r="D58" s="128">
        <v>100</v>
      </c>
      <c r="E58" s="120" t="s">
        <v>118</v>
      </c>
      <c r="F58" s="66"/>
      <c r="G58" s="68"/>
      <c r="H58" s="68"/>
      <c r="I58" s="68"/>
      <c r="J58" s="68"/>
      <c r="K58" s="68"/>
      <c r="L58" s="68"/>
    </row>
    <row r="59" spans="1:12" ht="25.5" customHeight="1">
      <c r="A59" s="89"/>
      <c r="B59" s="89" t="s">
        <v>11</v>
      </c>
      <c r="C59" s="83"/>
      <c r="D59" s="122">
        <f>SUM(D33:D58)</f>
        <v>23360.48</v>
      </c>
      <c r="E59" s="117"/>
      <c r="F59" s="68"/>
      <c r="G59" s="68"/>
      <c r="H59" s="68"/>
      <c r="I59" s="68"/>
      <c r="J59" s="68"/>
      <c r="K59" s="68"/>
      <c r="L59" s="68"/>
    </row>
    <row r="60" spans="1:12" ht="25.5" customHeight="1">
      <c r="A60" s="137" t="s">
        <v>80</v>
      </c>
      <c r="B60" s="134"/>
      <c r="C60" s="83"/>
      <c r="D60" s="117"/>
      <c r="E60" s="117"/>
      <c r="F60" s="68"/>
      <c r="G60" s="68"/>
      <c r="H60" s="68"/>
      <c r="I60" s="68"/>
      <c r="J60" s="68"/>
      <c r="K60" s="68"/>
      <c r="L60" s="68"/>
    </row>
    <row r="61" spans="1:12" ht="99" customHeight="1">
      <c r="A61" s="84" t="s">
        <v>14</v>
      </c>
      <c r="B61" s="103" t="s">
        <v>91</v>
      </c>
      <c r="C61" s="86" t="s">
        <v>113</v>
      </c>
      <c r="D61" s="117">
        <v>1000</v>
      </c>
      <c r="E61" s="117" t="s">
        <v>93</v>
      </c>
      <c r="F61" s="68"/>
      <c r="G61" s="68"/>
      <c r="H61" s="68"/>
      <c r="I61" s="68"/>
      <c r="J61" s="68"/>
      <c r="K61" s="68"/>
      <c r="L61" s="68"/>
    </row>
    <row r="62" spans="1:12" ht="25.5" customHeight="1">
      <c r="A62" s="104"/>
      <c r="B62" s="105" t="s">
        <v>11</v>
      </c>
      <c r="C62" s="83"/>
      <c r="D62" s="117">
        <f>D61</f>
        <v>1000</v>
      </c>
      <c r="E62" s="117"/>
      <c r="F62" s="68"/>
      <c r="G62" s="68"/>
      <c r="H62" s="68"/>
      <c r="I62" s="68"/>
      <c r="J62" s="68"/>
      <c r="K62" s="68"/>
      <c r="L62" s="68"/>
    </row>
    <row r="63" spans="1:12" ht="37.5" customHeight="1">
      <c r="A63" s="129" t="s">
        <v>84</v>
      </c>
      <c r="B63" s="130"/>
      <c r="C63" s="83"/>
      <c r="D63" s="117"/>
      <c r="E63" s="117"/>
      <c r="F63" s="68"/>
      <c r="G63" s="68"/>
      <c r="H63" s="68"/>
      <c r="I63" s="68"/>
      <c r="J63" s="68"/>
      <c r="K63" s="68"/>
      <c r="L63" s="68"/>
    </row>
    <row r="64" spans="1:12" s="69" customFormat="1" ht="82.5" customHeight="1">
      <c r="A64" s="84" t="s">
        <v>23</v>
      </c>
      <c r="B64" s="103" t="s">
        <v>54</v>
      </c>
      <c r="C64" s="95" t="s">
        <v>132</v>
      </c>
      <c r="D64" s="117">
        <v>1000</v>
      </c>
      <c r="E64" s="117" t="s">
        <v>130</v>
      </c>
      <c r="F64" s="68"/>
      <c r="G64" s="68"/>
      <c r="H64" s="68"/>
      <c r="I64" s="68"/>
      <c r="J64" s="68"/>
      <c r="K64" s="68"/>
      <c r="L64" s="68"/>
    </row>
    <row r="65" spans="1:12" ht="30" customHeight="1">
      <c r="A65" s="89"/>
      <c r="B65" s="89" t="s">
        <v>11</v>
      </c>
      <c r="C65" s="83"/>
      <c r="D65" s="117">
        <f>D64</f>
        <v>1000</v>
      </c>
      <c r="E65" s="117"/>
      <c r="F65" s="68"/>
      <c r="G65" s="68"/>
      <c r="H65" s="68"/>
      <c r="I65" s="68"/>
      <c r="J65" s="68"/>
      <c r="K65" s="68"/>
      <c r="L65" s="68"/>
    </row>
    <row r="66" spans="1:12" ht="84" customHeight="1">
      <c r="A66" s="129" t="s">
        <v>86</v>
      </c>
      <c r="B66" s="130"/>
      <c r="C66" s="83"/>
      <c r="D66" s="117"/>
      <c r="E66" s="117"/>
      <c r="F66" s="68"/>
      <c r="G66" s="68"/>
      <c r="H66" s="68"/>
      <c r="I66" s="68"/>
      <c r="J66" s="68"/>
      <c r="K66" s="68"/>
      <c r="L66" s="68"/>
    </row>
    <row r="67" spans="1:12" ht="81" customHeight="1">
      <c r="A67" s="106" t="s">
        <v>24</v>
      </c>
      <c r="B67" s="103" t="s">
        <v>28</v>
      </c>
      <c r="C67" s="95" t="s">
        <v>132</v>
      </c>
      <c r="D67" s="117">
        <v>300</v>
      </c>
      <c r="E67" s="117" t="s">
        <v>129</v>
      </c>
      <c r="F67" s="68"/>
      <c r="G67" s="68"/>
      <c r="H67" s="68"/>
      <c r="I67" s="68"/>
      <c r="J67" s="68"/>
      <c r="K67" s="68"/>
      <c r="L67" s="68"/>
    </row>
    <row r="68" spans="1:12" ht="24" customHeight="1">
      <c r="A68" s="89"/>
      <c r="B68" s="107" t="s">
        <v>11</v>
      </c>
      <c r="C68" s="83"/>
      <c r="D68" s="117">
        <f>SUM(D67:D67)</f>
        <v>300</v>
      </c>
      <c r="E68" s="117"/>
      <c r="F68" s="68"/>
      <c r="G68" s="68"/>
      <c r="H68" s="68"/>
      <c r="I68" s="68"/>
      <c r="J68" s="68"/>
      <c r="K68" s="68"/>
      <c r="L68" s="68"/>
    </row>
    <row r="69" spans="1:12" ht="24" customHeight="1">
      <c r="A69" s="89"/>
      <c r="B69" s="107" t="s">
        <v>21</v>
      </c>
      <c r="C69" s="83"/>
      <c r="D69" s="117">
        <f>D68+D65+D62+D59+D30+D27</f>
        <v>28900.48</v>
      </c>
      <c r="E69" s="117"/>
      <c r="F69" s="68"/>
      <c r="G69" s="68"/>
      <c r="H69" s="68"/>
      <c r="I69" s="68"/>
      <c r="J69" s="68"/>
      <c r="K69" s="68"/>
      <c r="L69" s="68"/>
    </row>
    <row r="70" spans="1:12" ht="18.75">
      <c r="A70" s="108"/>
      <c r="B70" s="89" t="s">
        <v>22</v>
      </c>
      <c r="C70" s="83"/>
      <c r="D70" s="117">
        <f>D69+D21</f>
        <v>34200</v>
      </c>
      <c r="E70" s="117"/>
      <c r="F70" s="68"/>
      <c r="G70" s="68"/>
      <c r="H70" s="68"/>
      <c r="I70" s="68"/>
      <c r="J70" s="68"/>
      <c r="K70" s="68"/>
      <c r="L70" s="68"/>
    </row>
    <row r="71" spans="1:12">
      <c r="F71" s="68"/>
      <c r="G71" s="68"/>
      <c r="H71" s="68"/>
      <c r="I71" s="68"/>
      <c r="J71" s="68"/>
      <c r="K71" s="68"/>
      <c r="L71" s="68"/>
    </row>
    <row r="72" spans="1:12">
      <c r="F72" s="68"/>
      <c r="G72" s="68"/>
      <c r="H72" s="68"/>
      <c r="I72" s="68"/>
      <c r="J72" s="68"/>
      <c r="K72" s="68"/>
      <c r="L72" s="68"/>
    </row>
    <row r="73" spans="1:12">
      <c r="F73" s="68"/>
      <c r="G73" s="68"/>
      <c r="H73" s="68"/>
      <c r="I73" s="68"/>
      <c r="J73" s="68"/>
      <c r="K73" s="68"/>
      <c r="L73" s="68"/>
    </row>
    <row r="74" spans="1:12">
      <c r="F74" s="68"/>
      <c r="G74" s="68"/>
      <c r="H74" s="68"/>
      <c r="I74" s="68"/>
      <c r="J74" s="68"/>
      <c r="K74" s="68"/>
      <c r="L74" s="68"/>
    </row>
  </sheetData>
  <mergeCells count="13">
    <mergeCell ref="D2:E2"/>
    <mergeCell ref="A4:E4"/>
    <mergeCell ref="A60:B60"/>
    <mergeCell ref="A66:B66"/>
    <mergeCell ref="A8:B8"/>
    <mergeCell ref="A22:B22"/>
    <mergeCell ref="A63:B63"/>
    <mergeCell ref="A31:B31"/>
    <mergeCell ref="A28:B28"/>
    <mergeCell ref="A23:B23"/>
    <mergeCell ref="A18:B18"/>
    <mergeCell ref="A9:B9"/>
    <mergeCell ref="A15:B15"/>
  </mergeCells>
  <phoneticPr fontId="0" type="noConversion"/>
  <pageMargins left="0.70866141732283472" right="0.70866141732283472" top="0.27559055118110237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4"/>
  <sheetViews>
    <sheetView workbookViewId="0">
      <selection activeCell="A23" sqref="A23"/>
    </sheetView>
  </sheetViews>
  <sheetFormatPr defaultRowHeight="15"/>
  <cols>
    <col min="1" max="1" width="46.85546875" customWidth="1"/>
    <col min="2" max="2" width="31.42578125" customWidth="1"/>
    <col min="3" max="3" width="19.42578125" customWidth="1"/>
  </cols>
  <sheetData>
    <row r="3" spans="1:3" ht="18.75">
      <c r="A3" s="13" t="s">
        <v>35</v>
      </c>
      <c r="B3" s="13" t="s">
        <v>66</v>
      </c>
      <c r="C3" s="55" t="s">
        <v>76</v>
      </c>
    </row>
    <row r="4" spans="1:3" ht="21.75" customHeight="1">
      <c r="A4" s="18" t="s">
        <v>65</v>
      </c>
      <c r="B4" s="14">
        <f>фільтр!C30+фільтр!C37+фільтр!C41+фільтр!C44+фільтр!C45+фільтр!C48</f>
        <v>56247.799999999996</v>
      </c>
      <c r="C4" s="54"/>
    </row>
    <row r="5" spans="1:3" ht="19.5" customHeight="1">
      <c r="A5" s="1" t="s">
        <v>10</v>
      </c>
      <c r="B5" s="14">
        <f>фільтр!C5+фільтр!C7+фільтр!C8+фільтр!C9+фільтр!C10+фільтр!C11+фільтр!C24+фільтр!C25+фільтр!C35+фільтр!C36</f>
        <v>8775.92</v>
      </c>
      <c r="C5" s="19"/>
    </row>
    <row r="6" spans="1:3" ht="21" customHeight="1">
      <c r="A6" s="1" t="s">
        <v>34</v>
      </c>
      <c r="B6" s="14">
        <f>фільтр!C12+фільтр!C15+фільтр!C21+фільтр!C22+фільтр!C23</f>
        <v>20000</v>
      </c>
      <c r="C6" s="54">
        <f>фільтр!C12+фільтр!C15+фільтр!C21</f>
        <v>327.28000000000003</v>
      </c>
    </row>
    <row r="7" spans="1:3" ht="21" customHeight="1">
      <c r="A7" s="1" t="s">
        <v>27</v>
      </c>
      <c r="B7" s="14">
        <f>фільтр!C18</f>
        <v>31046.47</v>
      </c>
      <c r="C7" s="19"/>
    </row>
    <row r="8" spans="1:3" ht="21.75" customHeight="1">
      <c r="A8" s="1" t="s">
        <v>26</v>
      </c>
      <c r="B8" s="14">
        <v>0</v>
      </c>
      <c r="C8" s="19"/>
    </row>
    <row r="9" spans="1:3" ht="24" customHeight="1">
      <c r="A9" s="1" t="s">
        <v>33</v>
      </c>
      <c r="B9" s="14">
        <f>фільтр!C54</f>
        <v>20</v>
      </c>
      <c r="C9" s="19"/>
    </row>
    <row r="10" spans="1:3" ht="21.75" customHeight="1">
      <c r="A10" s="1" t="s">
        <v>29</v>
      </c>
      <c r="B10" s="14">
        <f>фільтр!C28</f>
        <v>8600</v>
      </c>
      <c r="C10" s="19"/>
    </row>
    <row r="11" spans="1:3" ht="23.25" customHeight="1">
      <c r="A11" s="1" t="s">
        <v>19</v>
      </c>
      <c r="B11" s="14">
        <f>фільтр!C51+фільтр!C55</f>
        <v>2300</v>
      </c>
      <c r="C11" s="19"/>
    </row>
    <row r="12" spans="1:3" ht="27" customHeight="1">
      <c r="A12" s="1" t="s">
        <v>31</v>
      </c>
      <c r="B12" s="14">
        <f>фільтр!C38</f>
        <v>1000</v>
      </c>
      <c r="C12" s="19"/>
    </row>
    <row r="13" spans="1:3" ht="25.5" customHeight="1">
      <c r="A13" s="15" t="s">
        <v>32</v>
      </c>
      <c r="B13" s="14">
        <v>0</v>
      </c>
      <c r="C13" s="19"/>
    </row>
    <row r="14" spans="1:3" ht="18.75">
      <c r="A14" s="16" t="s">
        <v>36</v>
      </c>
      <c r="B14" s="17">
        <f>SUM(B4:B12)</f>
        <v>127990.19</v>
      </c>
      <c r="C14" s="19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B29" sqref="B29"/>
    </sheetView>
  </sheetViews>
  <sheetFormatPr defaultRowHeight="15"/>
  <cols>
    <col min="1" max="1" width="8.140625" customWidth="1"/>
    <col min="2" max="2" width="71.85546875" customWidth="1"/>
    <col min="3" max="3" width="16.85546875" customWidth="1"/>
    <col min="4" max="4" width="40.140625" customWidth="1"/>
  </cols>
  <sheetData>
    <row r="1" spans="1:5" ht="82.5">
      <c r="A1" s="21" t="s">
        <v>0</v>
      </c>
      <c r="B1" s="22" t="s">
        <v>1</v>
      </c>
      <c r="C1" s="11" t="s">
        <v>43</v>
      </c>
      <c r="D1" s="6" t="s">
        <v>2</v>
      </c>
    </row>
    <row r="2" spans="1:5" ht="16.5">
      <c r="A2" s="23">
        <v>1</v>
      </c>
      <c r="B2" s="24">
        <v>2</v>
      </c>
      <c r="C2" s="25"/>
      <c r="D2" s="5"/>
    </row>
    <row r="3" spans="1:5" ht="16.5">
      <c r="A3" s="146" t="s">
        <v>67</v>
      </c>
      <c r="B3" s="146"/>
      <c r="C3" s="25"/>
      <c r="D3" s="5"/>
    </row>
    <row r="4" spans="1:5" ht="16.5">
      <c r="A4" s="146" t="s">
        <v>3</v>
      </c>
      <c r="B4" s="146"/>
      <c r="C4" s="25"/>
      <c r="D4" s="5"/>
    </row>
    <row r="5" spans="1:5" ht="33">
      <c r="A5" s="26" t="s">
        <v>4</v>
      </c>
      <c r="B5" s="27" t="s">
        <v>59</v>
      </c>
      <c r="C5" s="20">
        <v>2940.55</v>
      </c>
      <c r="D5" s="4" t="s">
        <v>10</v>
      </c>
    </row>
    <row r="6" spans="1:5" ht="75" customHeight="1">
      <c r="A6" s="28" t="s">
        <v>5</v>
      </c>
      <c r="B6" s="27" t="s">
        <v>46</v>
      </c>
      <c r="C6" s="25"/>
      <c r="D6" s="4" t="s">
        <v>10</v>
      </c>
    </row>
    <row r="7" spans="1:5" ht="49.5">
      <c r="A7" s="26"/>
      <c r="B7" s="27" t="s">
        <v>60</v>
      </c>
      <c r="C7" s="20">
        <v>1100</v>
      </c>
      <c r="D7" s="4" t="s">
        <v>10</v>
      </c>
    </row>
    <row r="8" spans="1:5" ht="33">
      <c r="A8" s="26"/>
      <c r="B8" s="27" t="s">
        <v>39</v>
      </c>
      <c r="C8" s="20">
        <v>1800</v>
      </c>
      <c r="D8" s="4" t="s">
        <v>10</v>
      </c>
    </row>
    <row r="9" spans="1:5" ht="99">
      <c r="A9" s="26" t="s">
        <v>6</v>
      </c>
      <c r="B9" s="29" t="s">
        <v>61</v>
      </c>
      <c r="C9" s="20">
        <v>38.11</v>
      </c>
      <c r="D9" s="4" t="s">
        <v>10</v>
      </c>
    </row>
    <row r="10" spans="1:5" ht="16.5">
      <c r="A10" s="32" t="s">
        <v>7</v>
      </c>
      <c r="B10" s="33" t="s">
        <v>55</v>
      </c>
      <c r="C10" s="34">
        <v>990</v>
      </c>
      <c r="D10" s="4" t="s">
        <v>10</v>
      </c>
    </row>
    <row r="11" spans="1:5" ht="33">
      <c r="A11" s="26" t="s">
        <v>8</v>
      </c>
      <c r="B11" s="10" t="s">
        <v>50</v>
      </c>
      <c r="C11" s="31">
        <v>650</v>
      </c>
      <c r="D11" s="4" t="s">
        <v>10</v>
      </c>
    </row>
    <row r="12" spans="1:5" ht="33">
      <c r="A12" s="56" t="s">
        <v>9</v>
      </c>
      <c r="B12" s="3" t="s">
        <v>47</v>
      </c>
      <c r="C12" s="35">
        <v>242.99</v>
      </c>
      <c r="D12" s="3" t="s">
        <v>18</v>
      </c>
      <c r="E12" t="s">
        <v>75</v>
      </c>
    </row>
    <row r="13" spans="1:5" ht="16.5">
      <c r="A13" s="36"/>
      <c r="B13" s="30" t="s">
        <v>11</v>
      </c>
      <c r="C13" s="20">
        <f>SUM(C5:C12)</f>
        <v>7761.65</v>
      </c>
      <c r="D13" s="4"/>
    </row>
    <row r="14" spans="1:5" ht="16.5">
      <c r="A14" s="147" t="s">
        <v>78</v>
      </c>
      <c r="B14" s="147"/>
      <c r="C14" s="25"/>
      <c r="D14" s="5"/>
    </row>
    <row r="15" spans="1:5" ht="33">
      <c r="A15" s="38" t="s">
        <v>16</v>
      </c>
      <c r="B15" s="3" t="s">
        <v>62</v>
      </c>
      <c r="C15" s="35">
        <v>13.05</v>
      </c>
      <c r="D15" s="3" t="s">
        <v>18</v>
      </c>
      <c r="E15" t="s">
        <v>75</v>
      </c>
    </row>
    <row r="16" spans="1:5" ht="16.5">
      <c r="A16" s="39"/>
      <c r="B16" s="39" t="s">
        <v>11</v>
      </c>
      <c r="C16" s="35">
        <f>C15</f>
        <v>13.05</v>
      </c>
      <c r="D16" s="3"/>
    </row>
    <row r="17" spans="1:6" ht="16.5">
      <c r="A17" s="142" t="s">
        <v>79</v>
      </c>
      <c r="B17" s="141"/>
      <c r="C17" s="35"/>
      <c r="D17" s="3"/>
    </row>
    <row r="18" spans="1:6" ht="49.5">
      <c r="A18" s="26" t="s">
        <v>13</v>
      </c>
      <c r="B18" s="6" t="s">
        <v>88</v>
      </c>
      <c r="C18" s="40">
        <v>31046.47</v>
      </c>
      <c r="D18" s="5" t="s">
        <v>27</v>
      </c>
    </row>
    <row r="19" spans="1:6" ht="16.5">
      <c r="A19" s="26"/>
      <c r="B19" s="6" t="s">
        <v>11</v>
      </c>
      <c r="C19" s="41">
        <f>C18</f>
        <v>31046.47</v>
      </c>
      <c r="D19" s="5"/>
    </row>
    <row r="20" spans="1:6" ht="16.5">
      <c r="A20" s="145" t="s">
        <v>80</v>
      </c>
      <c r="B20" s="145"/>
      <c r="C20" s="35"/>
      <c r="D20" s="5"/>
    </row>
    <row r="21" spans="1:6" ht="49.5">
      <c r="A21" s="38" t="s">
        <v>14</v>
      </c>
      <c r="B21" s="3" t="s">
        <v>48</v>
      </c>
      <c r="C21" s="35">
        <v>71.239999999999995</v>
      </c>
      <c r="D21" s="3" t="s">
        <v>18</v>
      </c>
      <c r="E21" t="s">
        <v>75</v>
      </c>
    </row>
    <row r="22" spans="1:6" ht="33">
      <c r="A22" s="38" t="s">
        <v>17</v>
      </c>
      <c r="B22" s="3" t="s">
        <v>44</v>
      </c>
      <c r="C22" s="35">
        <v>15568.68</v>
      </c>
      <c r="D22" s="3" t="s">
        <v>18</v>
      </c>
    </row>
    <row r="23" spans="1:6" ht="49.5">
      <c r="A23" s="38" t="s">
        <v>81</v>
      </c>
      <c r="B23" s="3" t="s">
        <v>49</v>
      </c>
      <c r="C23" s="35">
        <v>4104.04</v>
      </c>
      <c r="D23" s="3" t="s">
        <v>18</v>
      </c>
    </row>
    <row r="24" spans="1:6" ht="33">
      <c r="A24" s="38" t="s">
        <v>82</v>
      </c>
      <c r="B24" s="33" t="s">
        <v>40</v>
      </c>
      <c r="C24" s="35">
        <v>29.1</v>
      </c>
      <c r="D24" s="4" t="s">
        <v>10</v>
      </c>
    </row>
    <row r="25" spans="1:6" ht="49.5">
      <c r="A25" s="38" t="s">
        <v>83</v>
      </c>
      <c r="B25" s="33" t="s">
        <v>63</v>
      </c>
      <c r="C25" s="35">
        <v>8.16</v>
      </c>
      <c r="D25" s="4" t="s">
        <v>10</v>
      </c>
    </row>
    <row r="26" spans="1:6" ht="29.25" customHeight="1">
      <c r="A26" s="39"/>
      <c r="B26" s="3" t="s">
        <v>11</v>
      </c>
      <c r="C26" s="35">
        <f>SUM(C21:C25)</f>
        <v>19781.219999999998</v>
      </c>
      <c r="D26" s="3"/>
    </row>
    <row r="27" spans="1:6" ht="16.5">
      <c r="A27" s="148" t="s">
        <v>84</v>
      </c>
      <c r="B27" s="149"/>
      <c r="C27" s="35"/>
      <c r="D27" s="3"/>
    </row>
    <row r="28" spans="1:6" ht="66">
      <c r="A28" s="26" t="s">
        <v>23</v>
      </c>
      <c r="B28" s="42" t="s">
        <v>68</v>
      </c>
      <c r="C28" s="40">
        <v>8600</v>
      </c>
      <c r="D28" s="10" t="s">
        <v>29</v>
      </c>
    </row>
    <row r="29" spans="1:6" ht="16.5">
      <c r="A29" s="62" t="s">
        <v>72</v>
      </c>
      <c r="B29" s="61" t="s">
        <v>90</v>
      </c>
      <c r="C29" s="40">
        <v>30000</v>
      </c>
      <c r="D29" s="10"/>
    </row>
    <row r="30" spans="1:6" ht="116.25" customHeight="1">
      <c r="A30" s="26" t="s">
        <v>89</v>
      </c>
      <c r="B30" s="43" t="s">
        <v>53</v>
      </c>
      <c r="C30" s="28">
        <v>3085.2</v>
      </c>
      <c r="D30" s="6" t="s">
        <v>58</v>
      </c>
      <c r="F30" s="60"/>
    </row>
    <row r="31" spans="1:6" ht="16.5">
      <c r="A31" s="26"/>
      <c r="B31" s="42" t="s">
        <v>11</v>
      </c>
      <c r="C31" s="41">
        <f>SUM(C28:C30)</f>
        <v>41685.199999999997</v>
      </c>
      <c r="D31" s="10"/>
    </row>
    <row r="32" spans="1:6" ht="16.5">
      <c r="A32" s="39"/>
      <c r="B32" s="3" t="s">
        <v>20</v>
      </c>
      <c r="C32" s="35">
        <f>C13+C16+C19+C26+C31</f>
        <v>100287.59</v>
      </c>
      <c r="D32" s="3"/>
    </row>
    <row r="33" spans="1:4" ht="16.5">
      <c r="A33" s="146" t="s">
        <v>15</v>
      </c>
      <c r="B33" s="146"/>
      <c r="C33" s="35"/>
      <c r="D33" s="3"/>
    </row>
    <row r="34" spans="1:4" ht="16.5">
      <c r="A34" s="146" t="s">
        <v>3</v>
      </c>
      <c r="B34" s="146"/>
      <c r="C34" s="35"/>
      <c r="D34" s="3"/>
    </row>
    <row r="35" spans="1:4" ht="49.5">
      <c r="A35" s="57" t="s">
        <v>4</v>
      </c>
      <c r="B35" s="10" t="s">
        <v>87</v>
      </c>
      <c r="C35" s="20">
        <v>220</v>
      </c>
      <c r="D35" s="4" t="s">
        <v>10</v>
      </c>
    </row>
    <row r="36" spans="1:4" ht="33">
      <c r="A36" s="26" t="s">
        <v>5</v>
      </c>
      <c r="B36" s="44" t="s">
        <v>70</v>
      </c>
      <c r="C36" s="28">
        <v>1000</v>
      </c>
      <c r="D36" s="5" t="s">
        <v>10</v>
      </c>
    </row>
    <row r="37" spans="1:4" ht="33">
      <c r="A37" s="26" t="s">
        <v>6</v>
      </c>
      <c r="B37" s="30" t="s">
        <v>56</v>
      </c>
      <c r="C37" s="31">
        <v>800</v>
      </c>
      <c r="D37" s="9" t="s">
        <v>51</v>
      </c>
    </row>
    <row r="38" spans="1:4" ht="33">
      <c r="A38" s="32" t="s">
        <v>7</v>
      </c>
      <c r="B38" s="33" t="s">
        <v>30</v>
      </c>
      <c r="C38" s="34">
        <v>1000</v>
      </c>
      <c r="D38" s="9" t="s">
        <v>31</v>
      </c>
    </row>
    <row r="39" spans="1:4" ht="16.5">
      <c r="A39" s="45"/>
      <c r="B39" s="46" t="s">
        <v>11</v>
      </c>
      <c r="C39" s="34">
        <f>SUM(C35:C38)</f>
        <v>3020</v>
      </c>
      <c r="D39" s="7"/>
    </row>
    <row r="40" spans="1:4" ht="16.5">
      <c r="A40" s="150" t="s">
        <v>69</v>
      </c>
      <c r="B40" s="151"/>
      <c r="C40" s="31"/>
      <c r="D40" s="4"/>
    </row>
    <row r="41" spans="1:4" ht="66">
      <c r="A41" s="26" t="s">
        <v>16</v>
      </c>
      <c r="B41" s="37" t="s">
        <v>57</v>
      </c>
      <c r="C41" s="31">
        <v>1440</v>
      </c>
      <c r="D41" s="9" t="s">
        <v>41</v>
      </c>
    </row>
    <row r="42" spans="1:4" ht="16.5">
      <c r="A42" s="36"/>
      <c r="B42" s="30" t="s">
        <v>11</v>
      </c>
      <c r="C42" s="31">
        <f>C41</f>
        <v>1440</v>
      </c>
      <c r="D42" s="4"/>
    </row>
    <row r="43" spans="1:4" ht="16.5">
      <c r="A43" s="140" t="s">
        <v>71</v>
      </c>
      <c r="B43" s="141"/>
      <c r="C43" s="28"/>
      <c r="D43" s="5"/>
    </row>
    <row r="44" spans="1:4" ht="33">
      <c r="A44" s="48" t="s">
        <v>13</v>
      </c>
      <c r="B44" s="49" t="s">
        <v>42</v>
      </c>
      <c r="C44" s="50">
        <v>42422.6</v>
      </c>
      <c r="D44" s="8" t="s">
        <v>12</v>
      </c>
    </row>
    <row r="45" spans="1:4" ht="16.5">
      <c r="A45" s="48" t="s">
        <v>85</v>
      </c>
      <c r="B45" s="49" t="s">
        <v>52</v>
      </c>
      <c r="C45" s="50">
        <v>6500</v>
      </c>
      <c r="D45" s="8" t="s">
        <v>45</v>
      </c>
    </row>
    <row r="46" spans="1:4" ht="16.5">
      <c r="A46" s="36"/>
      <c r="B46" s="36" t="s">
        <v>11</v>
      </c>
      <c r="C46" s="28">
        <f>SUM(C44:C45)</f>
        <v>48922.6</v>
      </c>
      <c r="D46" s="5"/>
    </row>
    <row r="47" spans="1:4" ht="16.5">
      <c r="A47" s="142" t="s">
        <v>80</v>
      </c>
      <c r="B47" s="141"/>
      <c r="C47" s="28"/>
      <c r="D47" s="5"/>
    </row>
    <row r="48" spans="1:4" ht="49.5">
      <c r="A48" s="32" t="s">
        <v>14</v>
      </c>
      <c r="B48" s="59" t="s">
        <v>73</v>
      </c>
      <c r="C48" s="34">
        <v>2000</v>
      </c>
      <c r="D48" s="7" t="s">
        <v>74</v>
      </c>
    </row>
    <row r="49" spans="1:4" ht="16.5">
      <c r="A49" s="51"/>
      <c r="B49" s="52" t="s">
        <v>11</v>
      </c>
      <c r="C49" s="28">
        <f>C48</f>
        <v>2000</v>
      </c>
      <c r="D49" s="5"/>
    </row>
    <row r="50" spans="1:4" ht="16.5">
      <c r="A50" s="143" t="s">
        <v>84</v>
      </c>
      <c r="B50" s="144"/>
      <c r="C50" s="28"/>
      <c r="D50" s="5"/>
    </row>
    <row r="51" spans="1:4" ht="51.75" customHeight="1">
      <c r="A51" s="26" t="s">
        <v>23</v>
      </c>
      <c r="B51" s="42" t="s">
        <v>54</v>
      </c>
      <c r="C51" s="40">
        <v>2000</v>
      </c>
      <c r="D51" s="10" t="s">
        <v>37</v>
      </c>
    </row>
    <row r="52" spans="1:4" ht="16.5">
      <c r="A52" s="36"/>
      <c r="B52" s="36" t="s">
        <v>11</v>
      </c>
      <c r="C52" s="28">
        <f>C51</f>
        <v>2000</v>
      </c>
      <c r="D52" s="5"/>
    </row>
    <row r="53" spans="1:4" ht="16.5">
      <c r="A53" s="143" t="s">
        <v>86</v>
      </c>
      <c r="B53" s="144"/>
      <c r="C53" s="28"/>
      <c r="D53" s="5"/>
    </row>
    <row r="54" spans="1:4" ht="72.75" customHeight="1">
      <c r="A54" s="57" t="s">
        <v>24</v>
      </c>
      <c r="B54" s="58" t="s">
        <v>64</v>
      </c>
      <c r="C54" s="40">
        <v>20</v>
      </c>
      <c r="D54" s="10" t="s">
        <v>33</v>
      </c>
    </row>
    <row r="55" spans="1:4" ht="44.25" customHeight="1">
      <c r="A55" s="57" t="s">
        <v>25</v>
      </c>
      <c r="B55" s="58" t="s">
        <v>28</v>
      </c>
      <c r="C55" s="40">
        <v>300</v>
      </c>
      <c r="D55" s="10" t="s">
        <v>38</v>
      </c>
    </row>
    <row r="56" spans="1:4" ht="16.5">
      <c r="A56" s="36"/>
      <c r="B56" s="53" t="s">
        <v>11</v>
      </c>
      <c r="C56" s="28">
        <f>SUM(C54:C55)</f>
        <v>320</v>
      </c>
      <c r="D56" s="5"/>
    </row>
    <row r="57" spans="1:4" ht="16.5">
      <c r="A57" s="36"/>
      <c r="B57" s="36" t="s">
        <v>21</v>
      </c>
      <c r="C57" s="28">
        <f>C39+C42+C46+C49+C52+C56</f>
        <v>57702.6</v>
      </c>
      <c r="D57" s="5"/>
    </row>
    <row r="58" spans="1:4" ht="16.5">
      <c r="A58" s="47"/>
      <c r="B58" s="36" t="s">
        <v>22</v>
      </c>
      <c r="C58" s="28">
        <f>C32+C57</f>
        <v>157990.19</v>
      </c>
      <c r="D58" s="5"/>
    </row>
  </sheetData>
  <autoFilter ref="A1:D58"/>
  <mergeCells count="13">
    <mergeCell ref="A53:B53"/>
    <mergeCell ref="A27:B27"/>
    <mergeCell ref="A33:B33"/>
    <mergeCell ref="A34:B34"/>
    <mergeCell ref="A40:B40"/>
    <mergeCell ref="A43:B43"/>
    <mergeCell ref="A47:B47"/>
    <mergeCell ref="A50:B50"/>
    <mergeCell ref="A20:B20"/>
    <mergeCell ref="A3:B3"/>
    <mergeCell ref="A4:B4"/>
    <mergeCell ref="A14:B14"/>
    <mergeCell ref="A17:B1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Проект</vt:lpstr>
      <vt:lpstr>Одержувачі</vt:lpstr>
      <vt:lpstr>фільтр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ecolog-org1</dc:creator>
  <cp:lastModifiedBy>User</cp:lastModifiedBy>
  <cp:lastPrinted>2016-08-03T07:54:15Z</cp:lastPrinted>
  <dcterms:created xsi:type="dcterms:W3CDTF">2016-01-21T13:56:33Z</dcterms:created>
  <dcterms:modified xsi:type="dcterms:W3CDTF">2016-08-03T11:40:07Z</dcterms:modified>
</cp:coreProperties>
</file>