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'Лист1'!$A$2:$L$265</definedName>
  </definedNames>
  <calcPr fullCalcOnLoad="1"/>
</workbook>
</file>

<file path=xl/comments1.xml><?xml version="1.0" encoding="utf-8"?>
<comments xmlns="http://schemas.openxmlformats.org/spreadsheetml/2006/main">
  <authors>
    <author>inna.kozachenko</author>
    <author>Катерина Д. Лукашевич</author>
  </authors>
  <commentList>
    <comment ref="J25" authorId="0">
      <text>
        <r>
          <rPr>
            <b/>
            <sz val="9"/>
            <rFont val="Tahoma"/>
            <family val="2"/>
          </rPr>
          <t>inna.kozachenko:</t>
        </r>
        <r>
          <rPr>
            <sz val="9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9"/>
            <rFont val="Tahoma"/>
            <family val="2"/>
          </rPr>
          <t>Катерина Д. Лукашевич:</t>
        </r>
        <r>
          <rPr>
            <sz val="9"/>
            <rFont val="Tahoma"/>
            <family val="2"/>
          </rPr>
          <t xml:space="preserve">
2023 - 455,6 </t>
        </r>
      </text>
    </comment>
    <comment ref="J122" authorId="1">
      <text>
        <r>
          <rPr>
            <b/>
            <sz val="9"/>
            <rFont val="Tahoma"/>
            <family val="2"/>
          </rPr>
          <t>Катерина Д. Лукашевич:</t>
        </r>
        <r>
          <rPr>
            <sz val="9"/>
            <rFont val="Tahoma"/>
            <family val="2"/>
          </rPr>
          <t xml:space="preserve">
2023 - 16200</t>
        </r>
      </text>
    </comment>
    <comment ref="J239" authorId="1">
      <text>
        <r>
          <rPr>
            <b/>
            <sz val="9"/>
            <rFont val="Tahoma"/>
            <family val="2"/>
          </rPr>
          <t>Катерина Д. Лукашевич: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<sst xmlns="http://schemas.openxmlformats.org/spreadsheetml/2006/main" count="553" uniqueCount="206">
  <si>
    <t xml:space="preserve">1) Середня вартість соціальної послуги на 1 особу в рік, тис.грн </t>
  </si>
  <si>
    <t>Середній розмір компенсації 1 дитині, грн/рік.</t>
  </si>
  <si>
    <t>Всього:</t>
  </si>
  <si>
    <t>Джерела фінан-сування</t>
  </si>
  <si>
    <t>Показники продукту</t>
  </si>
  <si>
    <t>Показник ефективності</t>
  </si>
  <si>
    <t>Показник якості</t>
  </si>
  <si>
    <t>тис. грн</t>
  </si>
  <si>
    <t>Показник продукту</t>
  </si>
  <si>
    <t xml:space="preserve">Кількість одержувачів: </t>
  </si>
  <si>
    <t xml:space="preserve">Показник якості </t>
  </si>
  <si>
    <t>Середня вартість:</t>
  </si>
  <si>
    <t>Оперативна ціль: Підвищення соціальної захищеності мешканців</t>
  </si>
  <si>
    <t>Завдання 1.2. Підвищення ефективності функціонування системи соціальної допомоги</t>
  </si>
  <si>
    <t>Сектор 2.3. "Соціальна підтримка та допомога" Стратегії розвитку міста Києва до 2025 року</t>
  </si>
  <si>
    <t>Показник продукту:</t>
  </si>
  <si>
    <t>Оперативна ціль Стратегії розвитку міста Києва до 2025 року</t>
  </si>
  <si>
    <t>Заходи програми</t>
  </si>
  <si>
    <t>Строки вико-нання заходу</t>
  </si>
  <si>
    <t>Виконавці заходу</t>
  </si>
  <si>
    <t>Обсяги фінансування (тис. грн)</t>
  </si>
  <si>
    <t>Назва показника</t>
  </si>
  <si>
    <t>Очікуваний результат 
(результативні показники)</t>
  </si>
  <si>
    <t>Разом - 
в т.ч.</t>
  </si>
  <si>
    <t>Бюджет 
міста Києва</t>
  </si>
  <si>
    <t>Бюджет міста Києва</t>
  </si>
  <si>
    <t>2019-</t>
  </si>
  <si>
    <t>2022-2024</t>
  </si>
  <si>
    <t>Кількість одержувачів, (супровід) осіб</t>
  </si>
  <si>
    <t>Кількість одержувачів, (діти) осіб</t>
  </si>
  <si>
    <t>Таблиця 1</t>
  </si>
  <si>
    <t>Показники продукту (осіб), в тому числі:</t>
  </si>
  <si>
    <t>чоловіків, осіб</t>
  </si>
  <si>
    <t>жінок, осіб</t>
  </si>
  <si>
    <t>Кількість одержувачів, осіб
в тому числі:</t>
  </si>
  <si>
    <t>Рівень виконання заходу, %</t>
  </si>
  <si>
    <t>2. постільної білизни,  осіб
 (1 раз на рік)</t>
  </si>
  <si>
    <t>2. Підви-
щення забезпече-
ності соціальною інфраструк-
турою</t>
  </si>
  <si>
    <t xml:space="preserve">Департамент освіти і науки виконавчого органу Київської міської ради
 (Київської міської державної адміністрації); районні в місті Києві державні адміністрації
</t>
  </si>
  <si>
    <t>Київський міський голова                                                                                                                                                                                                     Віталій КЛИЧКО</t>
  </si>
  <si>
    <t>ПЕРЕЛІК ЗАВДАНЬ І ЗАХОДІВ МІСЬКОЇ ЦІЛЬОВОЇ ПРОГРАМИ «ТУРБОТА. НАЗУСТРІЧ КИЯНАМ» НА 2025-2027 РОКИ</t>
  </si>
  <si>
    <t>2025 рік</t>
  </si>
  <si>
    <t>2026 рік</t>
  </si>
  <si>
    <t>2027 рік</t>
  </si>
  <si>
    <t>2025-2027</t>
  </si>
  <si>
    <t>2. Забезпечення надання допомоги на поховання деяких категорій осіб виконавцю волевиявлення померлого або особі, яка зобов'язалася поховати померлого</t>
  </si>
  <si>
    <t>6. Надання матеріальної допомоги жінкам, зареєстрованим у місті Києві, які народили трійню і більше дітей, за поданням Департаменту охорони здоров'я виконавчого органу Київської міської ради (Київської міської державної адміністрації)</t>
  </si>
  <si>
    <t>7. Надання щомісячної матеріальної допомоги громадянам, яким присвоєно звання "Почесний громадянин міста Києва" та які досягли пенсійного віку</t>
  </si>
  <si>
    <t>10. Забезпечення санаторно-курортним лікуванням ветеранів війни та праці,  членів сімей загиблих (померлих)  ветеранів війни (яким виповнилося 18 років),  постраждалих учасників Революції Гідності,  осіб з інвалідністю, дітей війни, громадян, які постраждали внаслідок Чорнобильської катастрофи, м. Києва</t>
  </si>
  <si>
    <t xml:space="preserve">11. Забезпечення оздоровленням з курсом реабілітації дітей та осіб з інвалідністю Дарницького дитячого будинку-інтернату та Святошинського дитячого будинку-інтернату </t>
  </si>
  <si>
    <t>Бюджет  міста Києва</t>
  </si>
  <si>
    <t>Разом -    в т. ч.</t>
  </si>
  <si>
    <t>2025-</t>
  </si>
  <si>
    <t>2026-</t>
  </si>
  <si>
    <t>2027-</t>
  </si>
  <si>
    <t>Департамент соціальної та ветеранської політики виконавчого органу Київської міської ради (Київської міської державної адміністрації)</t>
  </si>
  <si>
    <t xml:space="preserve">Департамент соціальної та ветеранської політики виконавчого органу Київської міської ради (Київської міської державної
 адміністрації);  районні в місті Києві державні адміністрації </t>
  </si>
  <si>
    <t xml:space="preserve">Департамент соціальної та ветеранської політики виконавчого органу Київської міської ради (Київської міської державної адміністрації); районні в місті Києві державні адміністрації
</t>
  </si>
  <si>
    <t>Департамент соціальної та ветеранської політики виконавчого органу Київської міської ради (Київської міської державної адміністрації);
Департамент транспортної інфраструктури виконавчого органу Київської міської ради (Київської міської державної адміністрації)</t>
  </si>
  <si>
    <t>1. Забезпечення надання одноразової адресної матеріальної допомоги малозабезпеченим киянам, які опинилися в складних життєвих обставинах та адресної матеріальної допомоги окремим категоріям населення міста Києва з нагоди відзначення державних свят та визначних дат</t>
  </si>
  <si>
    <t>98</t>
  </si>
  <si>
    <t>2) кількість отримувачів соціальних послуг,осіб</t>
  </si>
  <si>
    <t>14. Сприяння забезпеченню безкоштовним гарячим харчуванням та/або продуктовими наборами малозабезпечених одиноких громадян та інших верств населення міста Києва</t>
  </si>
  <si>
    <t>3.  Посилення співпраці з приватним сектором, неприбутковими та неурядовими організаціями</t>
  </si>
  <si>
    <t>Департамент соціальної та ветеранської політики виконавчого органу Київської міської ради (Київської міської державної адміністрації); районні в місті Києві державні адміністрації</t>
  </si>
  <si>
    <t>4. Формування громадської думки та розповсюдження соціальної інформації шляхом проведення загальноміських заходів</t>
  </si>
  <si>
    <t xml:space="preserve">Департамент соціальної та ветеранської політики виконавчого органу Київської міської ради (Київської міської 
державної адміністрації);  Департамент охорони здоров'я виконавчого органу Київської міської ради (Київської міської державної адміністрації) </t>
  </si>
  <si>
    <t>жінки</t>
  </si>
  <si>
    <t>чоловіки</t>
  </si>
  <si>
    <t xml:space="preserve">Показник якості: </t>
  </si>
  <si>
    <t>Частка жінок різних соціальних груп, охоплених заходами/ проєктами громадських об’єднань від загальної кількості учасників проєкту,%</t>
  </si>
  <si>
    <t xml:space="preserve">3.1. Сприяння реалізації проєктів соціального спрямування, розроблених  громадськими об’єднаннями осіб з інвалідністю та ветеранів війни, визначених за результатами конкурсного відбору, шляхом надання їм фінансової підтримки  </t>
  </si>
  <si>
    <t>Завдання програми</t>
  </si>
  <si>
    <t>Підвищення соціальної захищеності мешканців</t>
  </si>
  <si>
    <t>12. Забезпечення оздоровленням з курсом реабілітації у супроводі одного із батьків або законного представника дітей з інвалідністю, інвалідність яких пов'язана із захворюванням нервової системи, що супроводжується руховими порушеннями</t>
  </si>
  <si>
    <t>3.2. Сприяння реалізації проєктів соціального спрямування направлених на забезпечення рівних прав та можливостей жінок і чоловіків та надання соціальних послуг окремим верствам населення міста Києва, розроблених громадськими об’єднаннями, визначених за результатами конкурсного відбору, шляхом надання їм фінансової підтримки</t>
  </si>
  <si>
    <t>16.  Забезпечення надання соціальних послуг установами, закладами соціального захисту, створеними за рішеннями місцевих органів влади</t>
  </si>
  <si>
    <t>17. Забезпечувати компенсаційні виплати за пільговий проїзд окремих категорій громадян</t>
  </si>
  <si>
    <t xml:space="preserve">18. Надання інших пільг окремим категоріям громадян відповідно до законодавства </t>
  </si>
  <si>
    <t>19. Забезпечення надання соціальних послуг шляхом соціального замовлення та компенсації надавачам вартості соціальних послуг, наданих отримувачам соціальних послуг на безоплатній основі</t>
  </si>
  <si>
    <t>2.1. Створення мережі закладів з надання соціальних і реабілітаційних послуг з дотриманням вимог  безбар'єрності та доступності відповідно до державних будівельних норм України</t>
  </si>
  <si>
    <t>* Базовий рік 2025</t>
  </si>
  <si>
    <t xml:space="preserve">Департамент соціальної та ветеранської політики виконавчого органу Київської міської ради (Київської міської державної адміністрації) </t>
  </si>
  <si>
    <t>Рівень забезпечення санаторно-курортним лікуванням, %</t>
  </si>
  <si>
    <t xml:space="preserve">Кількість одержувачів матеріальної допомоги,  осіб
</t>
  </si>
  <si>
    <t>Динаміка кількості осіб, охоплених заходами в межах реалізації проєктів, порівняно з базовим роком,% *</t>
  </si>
  <si>
    <t xml:space="preserve">3. Сприяння забезпеченню осіб з інвалідністю, дітей з інвалідністю, осіб похилого віку та жінок, які зазнали мастектомію, протезами, (у тому числі молочних залоз для занять фізкультурою та плаванням, ліфами та компресійними рукавами), засобами пересування, реабілітації  та складного протезування тощо; 
киян, в першу чергу осіб з інвалідністю, ортопедичним взуттям;
киян із числа малозабезпечених громадян, осіб похилого віку, осіб з інвалідністю,  дітей з інвалідністю, дітей з малозабезпечених та багатодітних сімей, передчасно народжених дітей, з вагою при народжені до 1500 грамів  засобами особистої гігієни (підгузками, пелюшками, урологічними прокладками тощо); </t>
  </si>
  <si>
    <t xml:space="preserve">4.1. Вшанування визначних, пам’ятних та історичних дат, пов’язаних з увічненням пам’яті ветеранів війни, жертв нацистських переслідувань 
</t>
  </si>
  <si>
    <t>хлопців, осіб</t>
  </si>
  <si>
    <t>дівчат, осіб</t>
  </si>
  <si>
    <t>2. Кількість одержувачів засобів реабілітації та пересування, осіб</t>
  </si>
  <si>
    <t>3. Кількість одержувачів протезування молочної залози, осіб</t>
  </si>
  <si>
    <t>4. Кількість одержувачів засобів складного  протезування, осіб</t>
  </si>
  <si>
    <t>5. Кількість одержувачів ортопедичного взуття, осіб</t>
  </si>
  <si>
    <t xml:space="preserve">2.  Середній розмір вартості засобів реабілітації та пересування на 1 особу, тис. грн.  </t>
  </si>
  <si>
    <t xml:space="preserve">Кількість одержувачів , осіб
в тому числі:
 </t>
  </si>
  <si>
    <t>1) мийних засобів,  осіб
(щоквартально) </t>
  </si>
  <si>
    <t>Середні видатки на реалізацію громадськими об'єднаннями одного проєкту, тис. грн</t>
  </si>
  <si>
    <t xml:space="preserve">
Кількість осіб, задіяних в рамках виконання 
проєктів, з них:
</t>
  </si>
  <si>
    <t xml:space="preserve">
Кількість проєктів, реалізованих громадськими об'єднаннями, од.
</t>
  </si>
  <si>
    <t xml:space="preserve">
Кількість громадських об'єднань, очолюваних жінками/чоловіками, одиниць
</t>
  </si>
  <si>
    <t xml:space="preserve">Кількість громадських об'єднань, од.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</si>
  <si>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Кількість проєктів окремо для жінок/дівчат та чоловіків/хлопців,  реалізованих громадськими об’єднаннями, од. </t>
  </si>
  <si>
    <t>Кількість осіб, окремо чоловіків/жінок, хлопців/дівчат різних соціальних груп, які охоплені заходами громадських об’єднань в рамках проєкту, осіб</t>
  </si>
  <si>
    <t>Середні видатки на реалізацію одного проєкту громадськими об'єднаннями , тис. грн</t>
  </si>
  <si>
    <t>Середні видатки на забезпечення участі одного учасника, окремо на 1 жінку або 1 чоловіка в проєкті громадських об’єднань ,  тис.грн</t>
  </si>
  <si>
    <t xml:space="preserve">Рівень забезпечення осіб матеріальною допомогою, % </t>
  </si>
  <si>
    <t>Рівень охоплених отримувачів соціальними послугами, %</t>
  </si>
  <si>
    <r>
      <t xml:space="preserve">Показник витрат 
</t>
    </r>
    <r>
      <rPr>
        <sz val="12"/>
        <color indexed="8"/>
        <rFont val="Times New Roman"/>
        <family val="1"/>
      </rPr>
      <t>Обсяг витрат,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тис. грн</t>
    </r>
  </si>
  <si>
    <t>Кількість одержувачів матеральної допомоги, 
тис. осіб</t>
  </si>
  <si>
    <t>Середній розмір допомоги на 1 особу, грн на рік</t>
  </si>
  <si>
    <t>Частка позитивних рішень до загальної кількості зверень, %</t>
  </si>
  <si>
    <r>
      <rPr>
        <b/>
        <sz val="12"/>
        <color indexed="8"/>
        <rFont val="Times New Roman"/>
        <family val="1"/>
      </rPr>
      <t>Показник витра</t>
    </r>
    <r>
      <rPr>
        <sz val="12"/>
        <color indexed="8"/>
        <rFont val="Times New Roman"/>
        <family val="1"/>
      </rPr>
      <t>т 
Обсяг витрат, тис. Грн</t>
    </r>
  </si>
  <si>
    <t>Кількість одержувачів допомоги, осіб</t>
  </si>
  <si>
    <t>Середній розмір допомоги на 1 особу, тис. грн</t>
  </si>
  <si>
    <r>
      <t xml:space="preserve">Показник витрат 
</t>
    </r>
    <r>
      <rPr>
        <sz val="12"/>
        <color indexed="8"/>
        <rFont val="Times New Roman"/>
        <family val="1"/>
      </rPr>
      <t>Обсяг витрат, тис. грн</t>
    </r>
  </si>
  <si>
    <t>1. Кількість одержувачів засобів особистої гігієни, осіб</t>
  </si>
  <si>
    <r>
      <t xml:space="preserve">Показник ефективності
</t>
    </r>
    <r>
      <rPr>
        <sz val="12"/>
        <color indexed="8"/>
        <rFont val="Times New Roman"/>
        <family val="1"/>
      </rPr>
      <t xml:space="preserve">1. Середній розмір витрат на  забезпечення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особи засобами особистої гігієни, тис. грн на рік</t>
    </r>
  </si>
  <si>
    <t xml:space="preserve">3. Середній обсяг витрат на  протезування молочної залози на 1 особу, тис. грн.  </t>
  </si>
  <si>
    <t xml:space="preserve">5.  Середній розмір вартості ортопедичного  взуття на 1 особу, тис.грн. </t>
  </si>
  <si>
    <r>
      <t xml:space="preserve">Показник якості 
</t>
    </r>
    <r>
      <rPr>
        <sz val="12"/>
        <color indexed="8"/>
        <rFont val="Times New Roman"/>
        <family val="1"/>
      </rPr>
      <t xml:space="preserve">Рівень забезпечення осіб засобами гігієни,  протезуванням, засобами реабілітації та пересування, ортопедичним взуттям до кількості звернень, % </t>
    </r>
  </si>
  <si>
    <t>Середній розмір витрат на привітання 1 особи, тис. грн</t>
  </si>
  <si>
    <t>Рівень забезпечення осіб матеріальною допомогою до потреби,  %</t>
  </si>
  <si>
    <t>Кількість одержувачів соціальної матеріальної допомоги, 
тис. осіб</t>
  </si>
  <si>
    <t>Середній розмір щомісячної допомоги на 1 особу,  грн</t>
  </si>
  <si>
    <r>
      <t>Показник якості</t>
    </r>
    <r>
      <rPr>
        <sz val="12"/>
        <color indexed="8"/>
        <rFont val="Times New Roman"/>
        <family val="1"/>
      </rPr>
      <t xml:space="preserve"> </t>
    </r>
  </si>
  <si>
    <t>Кількість одержувачів матеріальної допомоги,  осіб</t>
  </si>
  <si>
    <t>Рівень забезпечення осіб матеріальною допомогою до кількості звернень, %</t>
  </si>
  <si>
    <t xml:space="preserve">Кількість одержувачів матеріальної допомоги, осіб, 
з них:
</t>
  </si>
  <si>
    <t>Середній розмір допомоги на 1 особу, грн/міс.</t>
  </si>
  <si>
    <t>Динаміка кількості одержувачів матеріальної допомоги до базового року, % *</t>
  </si>
  <si>
    <r>
      <t xml:space="preserve">Показник продукту
</t>
    </r>
    <r>
      <rPr>
        <sz val="12"/>
        <color indexed="8"/>
        <rFont val="Times New Roman"/>
        <family val="1"/>
      </rPr>
      <t>Кількість одержувачів, матеріальної допомоги, осіб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з них:
</t>
    </r>
  </si>
  <si>
    <r>
      <t xml:space="preserve">Показник ефективності
</t>
    </r>
    <r>
      <rPr>
        <sz val="12"/>
        <color indexed="8"/>
        <rFont val="Times New Roman"/>
        <family val="1"/>
      </rPr>
      <t>Середній розмір матеріальної допомоги для 1 особи, тис. грн</t>
    </r>
  </si>
  <si>
    <r>
      <t xml:space="preserve">Показник якості 
</t>
    </r>
    <r>
      <rPr>
        <sz val="12"/>
        <color indexed="8"/>
        <rFont val="Times New Roman"/>
        <family val="1"/>
      </rPr>
      <t>Рівень забезпечення осіб матеріальною допомогою, %</t>
    </r>
  </si>
  <si>
    <t xml:space="preserve">Кількість одержувачів матеріальної допомоги,  осіб
з них:
</t>
  </si>
  <si>
    <t>Середній розмір допомоги для 1 особи, тис.грн</t>
  </si>
  <si>
    <t>Кількість одержувачів санаторно-курортного лікування, осіб</t>
  </si>
  <si>
    <r>
      <t xml:space="preserve">Середня вартість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путівки, тис. грн</t>
    </r>
  </si>
  <si>
    <t>Кількість одержувачів оздоровлення з курсом реабілітації, осіб</t>
  </si>
  <si>
    <t>Рівень забезпечення осіб оздоровленням, %</t>
  </si>
  <si>
    <t>Середня вартість 1 путівки для дитини, тис. грн</t>
  </si>
  <si>
    <t>Середня вартість 1 путівки для супроводжуючого, тис. грн</t>
  </si>
  <si>
    <r>
      <t xml:space="preserve">Показник витрат,
</t>
    </r>
    <r>
      <rPr>
        <sz val="12"/>
        <color indexed="8"/>
        <rFont val="Times New Roman"/>
        <family val="1"/>
      </rPr>
      <t>Обсяг витрат, тис. грн</t>
    </r>
  </si>
  <si>
    <t>Кількість проведених заходів, од.</t>
  </si>
  <si>
    <t>Середній розмір допомоги на 1 особу,   грн</t>
  </si>
  <si>
    <t>Витрати на проведення 1 заходу, 
тис. грн</t>
  </si>
  <si>
    <t>Кількість одержувачів гарячого харчування та/або продуктових наборів,  осіб </t>
  </si>
  <si>
    <t>Середній розмір допомоги на 1 особу, тис. грн/рік</t>
  </si>
  <si>
    <t>Рівень забезпечених осіб гарячим харчуванням та продуктовими наборами до потреби, %</t>
  </si>
  <si>
    <t>Середня вартість 1 набору мийних засобів, грн (щоквартально)</t>
  </si>
  <si>
    <t xml:space="preserve">Середня вартість 
1 комплекту постільної білизни, грн 
</t>
  </si>
  <si>
    <t>Рівень забезпечення осіб мийними засобами та постільною білизною до потреби, %</t>
  </si>
  <si>
    <t>1) кількість установ, що надають соціальні послуги, одиниць</t>
  </si>
  <si>
    <t>2) кількість користувачів соціальних послуг,   осіб </t>
  </si>
  <si>
    <t xml:space="preserve">Середні витрати на 1 користувача послуг на рік, грн. </t>
  </si>
  <si>
    <t>Кількість одержувачів пільгового проїду, тис. осіб</t>
  </si>
  <si>
    <t>Середній розмір компенсації на 1 одержувача, грн/міс.</t>
  </si>
  <si>
    <t>1) Кількість осіб, які отримують  компенсації за самостійне санаторно-курортне лікування, осіб</t>
  </si>
  <si>
    <t>2) Кількість осіб, яким виплачена щомісячна  грошова компенсацяі витрат на автомобільне паливо з розрахунку 50 літрів високооктанового бензину на місяць, осіб</t>
  </si>
  <si>
    <t>3) Кількість осіб, яким забезпечено капітальний ремонт власних житлих будинків і квартир, осіб</t>
  </si>
  <si>
    <t>4) Кількість осіб , яким виплачена щорічна  грошової компенсація витрат за проїзд  громадянам, які постраждали внаслідок аварії на ЧАЕС, осіб</t>
  </si>
  <si>
    <t>1) Розмір  компенсації за самостійне санаторно-курортне лікування на 1 особу,  грн</t>
  </si>
  <si>
    <t xml:space="preserve">2) Розмір щомісячної виплати грошової компенсації витрат на автомобільне паливо з розрахунку 50 літрів високооктанового бензину на місяць на 1 особу,  грн
</t>
  </si>
  <si>
    <t>3)  Середня вартість витрат на капітальний ремонт власних житлових будинків і квартир на 1 особу, тис.  грн</t>
  </si>
  <si>
    <t>4) Розмір щорічної виплати грошової компенсації витрат за проїзд  громадянам, які постраждали внаслідок аварії на ЧАЕС на 1 особу, грн</t>
  </si>
  <si>
    <t xml:space="preserve">Рівень забезпечених компенсацією на санаторно-курортне лікування, паливо, ремонт квартир, проїзд до кількості звернень % </t>
  </si>
  <si>
    <t xml:space="preserve">Кількість дітей пільгових категорій,  осіб     </t>
  </si>
  <si>
    <t>Динаміка кількості дітей, що отримують безкоштовне харчування до базового року,%*</t>
  </si>
  <si>
    <t xml:space="preserve">Кількість одержувачів додаткового грошового забезпечення, осіб.          </t>
  </si>
  <si>
    <t>Середній розмір грошового забезпечення на 1 особу, тис. грн/міс.</t>
  </si>
  <si>
    <t>Рівень забезпечення одержувачів додаткового грошового забезпечення,%</t>
  </si>
  <si>
    <t xml:space="preserve">Кількість одержувачів одноразової матеріальної допомоги багатодітним сім’ям, сімей.          </t>
  </si>
  <si>
    <t xml:space="preserve">Кількість дітей, що отримують одноразову матеріальну допомогу, дітей.          </t>
  </si>
  <si>
    <t xml:space="preserve">
Динаміка охоплених дітей матеріальною допомогою до базового року, % *</t>
  </si>
  <si>
    <r>
      <t xml:space="preserve">Кількість об'єктів реконструкції, одиниць
</t>
    </r>
  </si>
  <si>
    <t>Середні витрати на реконструкцію  1  об'єкту, тис. грн</t>
  </si>
  <si>
    <t>Рівень виконання заходу ,%</t>
  </si>
  <si>
    <t>Динаміка кількості осіб, охоплених заходами в межах реалізації проєктів до базового року,% *</t>
  </si>
  <si>
    <t>Кількість осіб, охоплених заходами, осіб</t>
  </si>
  <si>
    <t>4. Здійснення привітання мешканців м. Києва, які відзначають свій 100-річний ювілей, з врученням матеріальної допомоги, адреса, квітів та подарунку</t>
  </si>
  <si>
    <t>8. Забезпечення надання одноразової матеріальної допомоги киянам - уповноваженим членам сімей загиблих (померлих) учасників антитерористичної операції внаслідок участі в антитерористичній  операції за належні для одержання або одержані ними земельні ділянки для будівництва і обслуговування жилого будинку, господарських будівель і споруд заяви яких подані до 31.12.2024 року.</t>
  </si>
  <si>
    <t>13. Забезпечення проведення заходів по відзначенню працівників соціальної сфери</t>
  </si>
  <si>
    <t xml:space="preserve">15.  Забезпечення: 
мийними засобами малозабезпечених громадян, які не здатні до самообслуговування та перебувають на обліку в міському та/або районних  територіальних центрах соціального обслуговування м. Києва;
комплектами постільної білизни громадян, які не здатні до самообслуговування, мають V групу рухової активності та перебувають на обліку в міському та/або районних територіальних центрах соціального обслуговування  м. Києва
</t>
  </si>
  <si>
    <t>20. Забезпечення виплати компенсації за харчування дітей пільгових категорій, які навчаються у комунальних закладах загальної, середньої та дошкільної освіти міста Києва, право безоплатного/пільгового харчування для яких установлено законами України та іншими нормативно-правовими актами у порядку, встановленому виконавчим органом Київської міської ради (Київської міської державної адміністрації)</t>
  </si>
  <si>
    <t>21. Додаткове грошове забезпечення за утримання дитини в сім'ї патронатного вихователя у місті Києві</t>
  </si>
  <si>
    <t>22.  Забезпечення надання одноразової матеріальної допомоги багатодітним сім"ям м. Києва, які виховують троє і більше дітей</t>
  </si>
  <si>
    <t>РАЗОМ ПО ПРОГРАМІ:    кошти бюджету міста Києва 13 119 712,9 тис грн.</t>
  </si>
  <si>
    <t>1. Підвищення ефективності функціонування системи соціальної допомоги</t>
  </si>
  <si>
    <t xml:space="preserve">4. Середній розмір вартості засобів складного протезування  на 1 особу,
 тис. грн. </t>
  </si>
  <si>
    <t xml:space="preserve">Бюджет міста Києва </t>
  </si>
  <si>
    <t>Бюджет 
міста 
Києва</t>
  </si>
  <si>
    <t>9. Надання адресної матеріальної допомоги на навчання учням та студентам, які навчаються в комунальних закладах професійно-технічної, фахової передвищої та вищої освіти м. Києва, із сімей Героїв Небесної Сотні, загиблих (померлих) Захисників і Захисниць України, осіб з інвалідністю І та ІІ групи внаслідок війни та із сімей учасників бойових дій, які перебувають на обліку в управліннях соціального захисту населення м. Києва та отримують державну соціальну допомогу, як малозабезпечені сім’ї відповідно до встановленого порядку.</t>
  </si>
  <si>
    <t xml:space="preserve">5. Забезпечення надання  щомісячної адресної соціальної матеріальної допомоги дітям-сиротам, окремим категоріям осіб з інвалідністю  та дітям з  інвалідністю м. Києва </t>
  </si>
  <si>
    <t>23. Забезпечення надання пільговим категоріям населення  медичних послуг із зубопротезування</t>
  </si>
  <si>
    <t xml:space="preserve">1. Кількість одержувачів медичних послуг із зубопротезування, осіб.          </t>
  </si>
  <si>
    <t>1. Середня вартість витрат на медичні послуги із зубопротезування на 1 особу, грн.</t>
  </si>
  <si>
    <r>
      <t xml:space="preserve">Показник витрат,
</t>
    </r>
    <r>
      <rPr>
        <sz val="12"/>
        <rFont val="Times New Roman"/>
        <family val="1"/>
      </rPr>
      <t>Обсяг витрат, тис. грн</t>
    </r>
  </si>
  <si>
    <r>
      <t xml:space="preserve">Показник продукту:
</t>
    </r>
    <r>
      <rPr>
        <sz val="12"/>
        <rFont val="Times New Roman"/>
        <family val="1"/>
      </rPr>
      <t xml:space="preserve">1) кількість наданих видів соціальних послуг, од
</t>
    </r>
  </si>
  <si>
    <r>
      <t xml:space="preserve">Показник ефективності:
</t>
    </r>
    <r>
      <rPr>
        <sz val="12"/>
        <rFont val="Times New Roman"/>
        <family val="1"/>
      </rPr>
      <t xml:space="preserve">1) </t>
    </r>
    <r>
      <rPr>
        <b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ередня вартість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соціальної послуги, тис. грн 
 </t>
    </r>
  </si>
  <si>
    <r>
      <t xml:space="preserve">Показник якості: </t>
    </r>
    <r>
      <rPr>
        <sz val="12"/>
        <rFont val="Times New Roman"/>
        <family val="1"/>
      </rPr>
      <t xml:space="preserve">
Рівень охоплених отримувачів соціальних послуг, %</t>
    </r>
  </si>
  <si>
    <r>
      <t xml:space="preserve">Середній розмір допомоги на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дитину, тис. грн.</t>
    </r>
  </si>
  <si>
    <t xml:space="preserve">Департамент соціальної та ветеранської політики виконавчого органу Київської міської ради (Київської міської державної адміністрації)
комунальні заклади охорони здоров’я територіальної громади м. Києва  </t>
  </si>
  <si>
    <r>
      <t xml:space="preserve">Показник якості
</t>
    </r>
    <r>
      <rPr>
        <sz val="12"/>
        <rFont val="Times New Roman"/>
        <family val="1"/>
      </rPr>
      <t>Рівень виконання заходу, %</t>
    </r>
  </si>
  <si>
    <r>
      <rPr>
        <sz val="12"/>
        <rFont val="Times New Roman"/>
        <family val="1"/>
      </rPr>
      <t>Кількість проведених заходів,од.</t>
    </r>
    <r>
      <rPr>
        <b/>
        <sz val="12"/>
        <rFont val="Times New Roman"/>
        <family val="1"/>
      </rPr>
      <t xml:space="preserve">
</t>
    </r>
  </si>
  <si>
    <r>
      <t xml:space="preserve">
С</t>
    </r>
    <r>
      <rPr>
        <sz val="12"/>
        <rFont val="Times New Roman"/>
        <family val="1"/>
      </rPr>
      <t>ередні видатки на проведення одного заходу, тис.грн</t>
    </r>
    <r>
      <rPr>
        <b/>
        <sz val="12"/>
        <rFont val="Times New Roman"/>
        <family val="1"/>
      </rPr>
      <t xml:space="preserve">
</t>
    </r>
  </si>
  <si>
    <r>
      <t xml:space="preserve">Показник якості
</t>
    </r>
    <r>
      <rPr>
        <sz val="12"/>
        <rFont val="Times New Roman"/>
        <family val="1"/>
      </rPr>
      <t xml:space="preserve">Динаміка кількості осіб охоплених заходами до базового року,  %
</t>
    </r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</si>
</sst>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6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Times New Roman"/>
      <family val="1"/>
    </font>
    <font>
      <sz val="18"/>
      <name val="Arial Cyr"/>
      <family val="2"/>
    </font>
    <font>
      <b/>
      <sz val="14"/>
      <name val="Arial Cyr"/>
      <family val="0"/>
    </font>
    <font>
      <sz val="10"/>
      <color indexed="10"/>
      <name val="Arial Cyr"/>
      <family val="2"/>
    </font>
    <font>
      <sz val="12"/>
      <color indexed="8"/>
      <name val="Times New Roman"/>
      <family val="1"/>
    </font>
    <font>
      <sz val="10"/>
      <color indexed="57"/>
      <name val="Arial Cyr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2"/>
      <name val="Arial Cyr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sz val="14"/>
      <color indexed="8"/>
      <name val="Times New Roman"/>
      <family val="1"/>
    </font>
    <font>
      <sz val="10"/>
      <color indexed="6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2"/>
    </font>
    <font>
      <sz val="14"/>
      <color theme="1"/>
      <name val="Times New Roman"/>
      <family val="1"/>
    </font>
    <font>
      <sz val="10"/>
      <color theme="8"/>
      <name val="Arial Cyr"/>
      <family val="2"/>
    </font>
    <font>
      <b/>
      <sz val="14"/>
      <color theme="1"/>
      <name val="Times New Roman"/>
      <family val="1"/>
    </font>
    <font>
      <b/>
      <sz val="8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/>
      <right style="medium"/>
      <top style="thin"/>
      <bottom style="thin"/>
    </border>
    <border>
      <left style="medium">
        <color indexed="8"/>
      </left>
      <right/>
      <top/>
      <bottom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/>
      <top style="thin"/>
      <bottom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>
        <color indexed="63"/>
      </right>
      <top/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/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/>
    </border>
    <border>
      <left>
        <color indexed="63"/>
      </left>
      <right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" applyNumberFormat="0" applyAlignment="0" applyProtection="0"/>
    <xf numFmtId="9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42" borderId="6" applyNumberFormat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45" borderId="0" applyNumberFormat="0" applyBorder="0" applyAlignment="0" applyProtection="0"/>
    <xf numFmtId="0" fontId="0" fillId="46" borderId="8" applyNumberFormat="0" applyFont="0" applyAlignment="0" applyProtection="0"/>
    <xf numFmtId="0" fontId="53" fillId="44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7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0" fillId="47" borderId="0" xfId="0" applyFont="1" applyFill="1" applyAlignment="1">
      <alignment/>
    </xf>
    <xf numFmtId="0" fontId="9" fillId="0" borderId="0" xfId="0" applyFont="1" applyAlignment="1">
      <alignment/>
    </xf>
    <xf numFmtId="0" fontId="0" fillId="48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56" fillId="0" borderId="13" xfId="0" applyFont="1" applyFill="1" applyBorder="1" applyAlignment="1">
      <alignment horizontal="right" vertical="top" wrapText="1"/>
    </xf>
    <xf numFmtId="0" fontId="56" fillId="0" borderId="14" xfId="0" applyFont="1" applyFill="1" applyBorder="1" applyAlignment="1">
      <alignment horizontal="right" vertical="top" wrapText="1"/>
    </xf>
    <xf numFmtId="0" fontId="56" fillId="0" borderId="15" xfId="0" applyFont="1" applyFill="1" applyBorder="1" applyAlignment="1">
      <alignment horizontal="right" vertical="top" wrapText="1"/>
    </xf>
    <xf numFmtId="0" fontId="56" fillId="0" borderId="16" xfId="0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horizontal="right" vertical="top" wrapText="1"/>
    </xf>
    <xf numFmtId="0" fontId="56" fillId="0" borderId="17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horizontal="right" vertical="top" wrapText="1"/>
    </xf>
    <xf numFmtId="0" fontId="56" fillId="0" borderId="18" xfId="0" applyFont="1" applyFill="1" applyBorder="1" applyAlignment="1">
      <alignment vertical="top" wrapText="1"/>
    </xf>
    <xf numFmtId="0" fontId="56" fillId="0" borderId="19" xfId="0" applyFont="1" applyFill="1" applyBorder="1" applyAlignment="1">
      <alignment horizontal="right" vertical="top" wrapText="1"/>
    </xf>
    <xf numFmtId="0" fontId="56" fillId="0" borderId="20" xfId="0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vertical="top" wrapText="1"/>
    </xf>
    <xf numFmtId="0" fontId="57" fillId="50" borderId="20" xfId="0" applyFont="1" applyFill="1" applyBorder="1" applyAlignment="1">
      <alignment horizontal="center" vertical="center" wrapText="1"/>
    </xf>
    <xf numFmtId="0" fontId="57" fillId="5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1" fontId="57" fillId="50" borderId="21" xfId="0" applyNumberFormat="1" applyFont="1" applyFill="1" applyBorder="1" applyAlignment="1">
      <alignment horizontal="center" vertical="top" wrapText="1"/>
    </xf>
    <xf numFmtId="1" fontId="57" fillId="50" borderId="15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6" fillId="0" borderId="14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/>
    </xf>
    <xf numFmtId="0" fontId="60" fillId="0" borderId="0" xfId="0" applyFont="1" applyFill="1" applyAlignment="1">
      <alignment/>
    </xf>
    <xf numFmtId="0" fontId="18" fillId="0" borderId="19" xfId="0" applyFont="1" applyFill="1" applyBorder="1" applyAlignment="1">
      <alignment horizontal="right" vertical="top" wrapText="1"/>
    </xf>
    <xf numFmtId="0" fontId="18" fillId="0" borderId="20" xfId="0" applyFont="1" applyFill="1" applyBorder="1" applyAlignment="1">
      <alignment horizontal="right" vertical="top" wrapText="1"/>
    </xf>
    <xf numFmtId="0" fontId="18" fillId="50" borderId="16" xfId="0" applyFont="1" applyFill="1" applyBorder="1" applyAlignment="1">
      <alignment vertical="top" wrapText="1"/>
    </xf>
    <xf numFmtId="0" fontId="18" fillId="50" borderId="22" xfId="0" applyFont="1" applyFill="1" applyBorder="1" applyAlignment="1">
      <alignment vertical="top" wrapText="1"/>
    </xf>
    <xf numFmtId="0" fontId="18" fillId="50" borderId="0" xfId="0" applyFont="1" applyFill="1" applyBorder="1" applyAlignment="1">
      <alignment vertical="top" wrapText="1"/>
    </xf>
    <xf numFmtId="0" fontId="18" fillId="50" borderId="23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horizontal="right" vertical="top" wrapText="1"/>
    </xf>
    <xf numFmtId="0" fontId="18" fillId="0" borderId="14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51" borderId="0" xfId="0" applyFont="1" applyFill="1" applyAlignment="1">
      <alignment/>
    </xf>
    <xf numFmtId="175" fontId="57" fillId="52" borderId="24" xfId="0" applyNumberFormat="1" applyFont="1" applyFill="1" applyBorder="1" applyAlignment="1">
      <alignment vertical="top" wrapText="1"/>
    </xf>
    <xf numFmtId="0" fontId="57" fillId="52" borderId="25" xfId="0" applyFont="1" applyFill="1" applyBorder="1" applyAlignment="1">
      <alignment vertical="top" wrapText="1"/>
    </xf>
    <xf numFmtId="175" fontId="56" fillId="52" borderId="26" xfId="0" applyNumberFormat="1" applyFont="1" applyFill="1" applyBorder="1" applyAlignment="1">
      <alignment horizontal="center" vertical="top" wrapText="1"/>
    </xf>
    <xf numFmtId="175" fontId="56" fillId="52" borderId="27" xfId="0" applyNumberFormat="1" applyFont="1" applyFill="1" applyBorder="1" applyAlignment="1">
      <alignment horizontal="center" vertical="top" wrapText="1"/>
    </xf>
    <xf numFmtId="175" fontId="56" fillId="52" borderId="13" xfId="0" applyNumberFormat="1" applyFont="1" applyFill="1" applyBorder="1" applyAlignment="1">
      <alignment horizontal="center" vertical="top" wrapText="1"/>
    </xf>
    <xf numFmtId="175" fontId="56" fillId="52" borderId="28" xfId="0" applyNumberFormat="1" applyFont="1" applyFill="1" applyBorder="1" applyAlignment="1">
      <alignment vertical="top" wrapText="1"/>
    </xf>
    <xf numFmtId="174" fontId="56" fillId="52" borderId="25" xfId="0" applyNumberFormat="1" applyFont="1" applyFill="1" applyBorder="1" applyAlignment="1">
      <alignment horizontal="center" vertical="top" wrapText="1"/>
    </xf>
    <xf numFmtId="174" fontId="56" fillId="52" borderId="29" xfId="0" applyNumberFormat="1" applyFont="1" applyFill="1" applyBorder="1" applyAlignment="1">
      <alignment horizontal="center" vertical="top" wrapText="1"/>
    </xf>
    <xf numFmtId="174" fontId="56" fillId="52" borderId="14" xfId="0" applyNumberFormat="1" applyFont="1" applyFill="1" applyBorder="1" applyAlignment="1">
      <alignment horizontal="center" vertical="top" wrapText="1"/>
    </xf>
    <xf numFmtId="0" fontId="56" fillId="52" borderId="25" xfId="0" applyFont="1" applyFill="1" applyBorder="1" applyAlignment="1">
      <alignment vertical="top" wrapText="1"/>
    </xf>
    <xf numFmtId="1" fontId="56" fillId="52" borderId="25" xfId="0" applyNumberFormat="1" applyFont="1" applyFill="1" applyBorder="1" applyAlignment="1">
      <alignment horizontal="center" vertical="top" wrapText="1"/>
    </xf>
    <xf numFmtId="1" fontId="56" fillId="52" borderId="29" xfId="0" applyNumberFormat="1" applyFont="1" applyFill="1" applyBorder="1" applyAlignment="1">
      <alignment horizontal="center" vertical="top" wrapText="1"/>
    </xf>
    <xf numFmtId="1" fontId="56" fillId="52" borderId="14" xfId="0" applyNumberFormat="1" applyFont="1" applyFill="1" applyBorder="1" applyAlignment="1">
      <alignment horizontal="center" vertical="top" wrapText="1"/>
    </xf>
    <xf numFmtId="175" fontId="56" fillId="52" borderId="30" xfId="0" applyNumberFormat="1" applyFont="1" applyFill="1" applyBorder="1" applyAlignment="1">
      <alignment vertical="top" wrapText="1"/>
    </xf>
    <xf numFmtId="174" fontId="56" fillId="52" borderId="31" xfId="0" applyNumberFormat="1" applyFont="1" applyFill="1" applyBorder="1" applyAlignment="1">
      <alignment horizontal="center" vertical="top" wrapText="1"/>
    </xf>
    <xf numFmtId="0" fontId="56" fillId="52" borderId="14" xfId="0" applyFont="1" applyFill="1" applyBorder="1" applyAlignment="1">
      <alignment vertical="top" wrapText="1"/>
    </xf>
    <xf numFmtId="0" fontId="56" fillId="52" borderId="15" xfId="0" applyFont="1" applyFill="1" applyBorder="1" applyAlignment="1">
      <alignment vertical="top" wrapText="1"/>
    </xf>
    <xf numFmtId="174" fontId="56" fillId="52" borderId="15" xfId="0" applyNumberFormat="1" applyFont="1" applyFill="1" applyBorder="1" applyAlignment="1">
      <alignment horizontal="center" vertical="top" wrapText="1"/>
    </xf>
    <xf numFmtId="174" fontId="56" fillId="52" borderId="23" xfId="0" applyNumberFormat="1" applyFont="1" applyFill="1" applyBorder="1" applyAlignment="1">
      <alignment horizontal="center" vertical="top" wrapText="1"/>
    </xf>
    <xf numFmtId="0" fontId="57" fillId="52" borderId="32" xfId="0" applyFont="1" applyFill="1" applyBorder="1" applyAlignment="1">
      <alignment horizontal="left" vertical="top" wrapText="1"/>
    </xf>
    <xf numFmtId="175" fontId="56" fillId="52" borderId="33" xfId="0" applyNumberFormat="1" applyFont="1" applyFill="1" applyBorder="1" applyAlignment="1">
      <alignment horizontal="center" vertical="top" wrapText="1"/>
    </xf>
    <xf numFmtId="0" fontId="57" fillId="52" borderId="34" xfId="0" applyFont="1" applyFill="1" applyBorder="1" applyAlignment="1">
      <alignment horizontal="left" vertical="top" wrapText="1"/>
    </xf>
    <xf numFmtId="175" fontId="56" fillId="52" borderId="25" xfId="0" applyNumberFormat="1" applyFont="1" applyFill="1" applyBorder="1" applyAlignment="1">
      <alignment horizontal="center" vertical="top" wrapText="1"/>
    </xf>
    <xf numFmtId="175" fontId="56" fillId="52" borderId="31" xfId="0" applyNumberFormat="1" applyFont="1" applyFill="1" applyBorder="1" applyAlignment="1">
      <alignment horizontal="center" vertical="top" wrapText="1"/>
    </xf>
    <xf numFmtId="0" fontId="56" fillId="52" borderId="34" xfId="0" applyFont="1" applyFill="1" applyBorder="1" applyAlignment="1">
      <alignment horizontal="left" vertical="top" wrapText="1"/>
    </xf>
    <xf numFmtId="175" fontId="57" fillId="52" borderId="35" xfId="0" applyNumberFormat="1" applyFont="1" applyFill="1" applyBorder="1" applyAlignment="1">
      <alignment vertical="top" wrapText="1"/>
    </xf>
    <xf numFmtId="0" fontId="56" fillId="52" borderId="13" xfId="0" applyFont="1" applyFill="1" applyBorder="1" applyAlignment="1">
      <alignment horizontal="left" vertical="top" wrapText="1"/>
    </xf>
    <xf numFmtId="175" fontId="56" fillId="52" borderId="36" xfId="0" applyNumberFormat="1" applyFont="1" applyFill="1" applyBorder="1" applyAlignment="1">
      <alignment vertical="top" wrapText="1"/>
    </xf>
    <xf numFmtId="0" fontId="57" fillId="52" borderId="14" xfId="0" applyFont="1" applyFill="1" applyBorder="1" applyAlignment="1">
      <alignment vertical="top" wrapText="1"/>
    </xf>
    <xf numFmtId="175" fontId="56" fillId="52" borderId="37" xfId="0" applyNumberFormat="1" applyFont="1" applyFill="1" applyBorder="1" applyAlignment="1">
      <alignment vertical="top" wrapText="1"/>
    </xf>
    <xf numFmtId="175" fontId="56" fillId="52" borderId="38" xfId="0" applyNumberFormat="1" applyFont="1" applyFill="1" applyBorder="1" applyAlignment="1">
      <alignment vertical="top" wrapText="1"/>
    </xf>
    <xf numFmtId="0" fontId="57" fillId="52" borderId="13" xfId="0" applyFont="1" applyFill="1" applyBorder="1" applyAlignment="1">
      <alignment vertical="top" wrapText="1"/>
    </xf>
    <xf numFmtId="175" fontId="56" fillId="52" borderId="19" xfId="0" applyNumberFormat="1" applyFont="1" applyFill="1" applyBorder="1" applyAlignment="1">
      <alignment horizontal="center" vertical="center" wrapText="1" readingOrder="1"/>
    </xf>
    <xf numFmtId="175" fontId="56" fillId="52" borderId="13" xfId="0" applyNumberFormat="1" applyFont="1" applyFill="1" applyBorder="1" applyAlignment="1">
      <alignment horizontal="center" vertical="center" wrapText="1" readingOrder="1"/>
    </xf>
    <xf numFmtId="175" fontId="56" fillId="52" borderId="20" xfId="0" applyNumberFormat="1" applyFont="1" applyFill="1" applyBorder="1" applyAlignment="1">
      <alignment vertical="top" wrapText="1"/>
    </xf>
    <xf numFmtId="3" fontId="56" fillId="52" borderId="20" xfId="0" applyNumberFormat="1" applyFont="1" applyFill="1" applyBorder="1" applyAlignment="1">
      <alignment horizontal="center" vertical="top" wrapText="1" readingOrder="1"/>
    </xf>
    <xf numFmtId="3" fontId="56" fillId="52" borderId="14" xfId="0" applyNumberFormat="1" applyFont="1" applyFill="1" applyBorder="1" applyAlignment="1">
      <alignment horizontal="center" vertical="top" wrapText="1" readingOrder="1"/>
    </xf>
    <xf numFmtId="1" fontId="56" fillId="52" borderId="20" xfId="0" applyNumberFormat="1" applyFont="1" applyFill="1" applyBorder="1" applyAlignment="1">
      <alignment horizontal="center" vertical="center" wrapText="1" readingOrder="1"/>
    </xf>
    <xf numFmtId="1" fontId="56" fillId="52" borderId="14" xfId="0" applyNumberFormat="1" applyFont="1" applyFill="1" applyBorder="1" applyAlignment="1">
      <alignment horizontal="center" vertical="center" wrapText="1" readingOrder="1"/>
    </xf>
    <xf numFmtId="3" fontId="56" fillId="52" borderId="20" xfId="0" applyNumberFormat="1" applyFont="1" applyFill="1" applyBorder="1" applyAlignment="1">
      <alignment horizontal="center" vertical="center" wrapText="1" readingOrder="1"/>
    </xf>
    <xf numFmtId="3" fontId="56" fillId="52" borderId="14" xfId="0" applyNumberFormat="1" applyFont="1" applyFill="1" applyBorder="1" applyAlignment="1">
      <alignment horizontal="center" vertical="center" wrapText="1" readingOrder="1"/>
    </xf>
    <xf numFmtId="0" fontId="58" fillId="52" borderId="14" xfId="0" applyFont="1" applyFill="1" applyBorder="1" applyAlignment="1">
      <alignment/>
    </xf>
    <xf numFmtId="0" fontId="58" fillId="52" borderId="20" xfId="0" applyFont="1" applyFill="1" applyBorder="1" applyAlignment="1">
      <alignment/>
    </xf>
    <xf numFmtId="174" fontId="56" fillId="52" borderId="20" xfId="0" applyNumberFormat="1" applyFont="1" applyFill="1" applyBorder="1" applyAlignment="1">
      <alignment horizontal="center" vertical="center" wrapText="1" readingOrder="1"/>
    </xf>
    <xf numFmtId="174" fontId="56" fillId="52" borderId="14" xfId="0" applyNumberFormat="1" applyFont="1" applyFill="1" applyBorder="1" applyAlignment="1">
      <alignment horizontal="center" vertical="center" wrapText="1" readingOrder="1"/>
    </xf>
    <xf numFmtId="175" fontId="56" fillId="52" borderId="20" xfId="0" applyNumberFormat="1" applyFont="1" applyFill="1" applyBorder="1" applyAlignment="1">
      <alignment horizontal="center" vertical="center" wrapText="1" readingOrder="1"/>
    </xf>
    <xf numFmtId="175" fontId="56" fillId="52" borderId="14" xfId="0" applyNumberFormat="1" applyFont="1" applyFill="1" applyBorder="1" applyAlignment="1">
      <alignment horizontal="center" vertical="center" wrapText="1" readingOrder="1"/>
    </xf>
    <xf numFmtId="175" fontId="56" fillId="52" borderId="17" xfId="0" applyNumberFormat="1" applyFont="1" applyFill="1" applyBorder="1" applyAlignment="1">
      <alignment vertical="top" wrapText="1"/>
    </xf>
    <xf numFmtId="0" fontId="57" fillId="52" borderId="15" xfId="0" applyFont="1" applyFill="1" applyBorder="1" applyAlignment="1">
      <alignment vertical="top" wrapText="1"/>
    </xf>
    <xf numFmtId="174" fontId="56" fillId="52" borderId="17" xfId="0" applyNumberFormat="1" applyFont="1" applyFill="1" applyBorder="1" applyAlignment="1">
      <alignment horizontal="center" vertical="center" wrapText="1" readingOrder="1"/>
    </xf>
    <xf numFmtId="174" fontId="56" fillId="52" borderId="15" xfId="0" applyNumberFormat="1" applyFont="1" applyFill="1" applyBorder="1" applyAlignment="1">
      <alignment horizontal="center" vertical="center" wrapText="1" readingOrder="1"/>
    </xf>
    <xf numFmtId="175" fontId="57" fillId="52" borderId="39" xfId="0" applyNumberFormat="1" applyFont="1" applyFill="1" applyBorder="1" applyAlignment="1">
      <alignment vertical="top" wrapText="1"/>
    </xf>
    <xf numFmtId="174" fontId="56" fillId="52" borderId="27" xfId="0" applyNumberFormat="1" applyFont="1" applyFill="1" applyBorder="1" applyAlignment="1">
      <alignment horizontal="center" vertical="top" wrapText="1"/>
    </xf>
    <xf numFmtId="174" fontId="56" fillId="52" borderId="13" xfId="0" applyNumberFormat="1" applyFont="1" applyFill="1" applyBorder="1" applyAlignment="1">
      <alignment horizontal="center" vertical="top" wrapText="1"/>
    </xf>
    <xf numFmtId="174" fontId="56" fillId="52" borderId="22" xfId="0" applyNumberFormat="1" applyFont="1" applyFill="1" applyBorder="1" applyAlignment="1">
      <alignment horizontal="center" vertical="top" wrapText="1"/>
    </xf>
    <xf numFmtId="174" fontId="56" fillId="52" borderId="29" xfId="0" applyNumberFormat="1" applyFont="1" applyFill="1" applyBorder="1" applyAlignment="1">
      <alignment/>
    </xf>
    <xf numFmtId="174" fontId="56" fillId="52" borderId="14" xfId="0" applyNumberFormat="1" applyFont="1" applyFill="1" applyBorder="1" applyAlignment="1">
      <alignment/>
    </xf>
    <xf numFmtId="174" fontId="56" fillId="52" borderId="23" xfId="0" applyNumberFormat="1" applyFont="1" applyFill="1" applyBorder="1" applyAlignment="1">
      <alignment/>
    </xf>
    <xf numFmtId="3" fontId="56" fillId="52" borderId="29" xfId="0" applyNumberFormat="1" applyFont="1" applyFill="1" applyBorder="1" applyAlignment="1">
      <alignment horizontal="center" vertical="top" wrapText="1"/>
    </xf>
    <xf numFmtId="3" fontId="56" fillId="52" borderId="14" xfId="0" applyNumberFormat="1" applyFont="1" applyFill="1" applyBorder="1" applyAlignment="1">
      <alignment horizontal="center" vertical="top" wrapText="1"/>
    </xf>
    <xf numFmtId="3" fontId="56" fillId="52" borderId="23" xfId="0" applyNumberFormat="1" applyFont="1" applyFill="1" applyBorder="1" applyAlignment="1">
      <alignment horizontal="center" vertical="top" wrapText="1"/>
    </xf>
    <xf numFmtId="175" fontId="56" fillId="52" borderId="40" xfId="0" applyNumberFormat="1" applyFont="1" applyFill="1" applyBorder="1" applyAlignment="1">
      <alignment vertical="top" wrapText="1"/>
    </xf>
    <xf numFmtId="0" fontId="57" fillId="52" borderId="13" xfId="0" applyFont="1" applyFill="1" applyBorder="1" applyAlignment="1">
      <alignment horizontal="left" vertical="top" wrapText="1"/>
    </xf>
    <xf numFmtId="175" fontId="56" fillId="52" borderId="24" xfId="0" applyNumberFormat="1" applyFont="1" applyFill="1" applyBorder="1" applyAlignment="1">
      <alignment vertical="top" wrapText="1"/>
    </xf>
    <xf numFmtId="175" fontId="56" fillId="52" borderId="14" xfId="0" applyNumberFormat="1" applyFont="1" applyFill="1" applyBorder="1" applyAlignment="1">
      <alignment horizontal="center" vertical="top" wrapText="1"/>
    </xf>
    <xf numFmtId="1" fontId="56" fillId="52" borderId="23" xfId="0" applyNumberFormat="1" applyFont="1" applyFill="1" applyBorder="1" applyAlignment="1">
      <alignment horizontal="center" vertical="top" wrapText="1"/>
    </xf>
    <xf numFmtId="0" fontId="57" fillId="52" borderId="23" xfId="0" applyFont="1" applyFill="1" applyBorder="1" applyAlignment="1">
      <alignment vertical="top" wrapText="1"/>
    </xf>
    <xf numFmtId="175" fontId="56" fillId="52" borderId="41" xfId="0" applyNumberFormat="1" applyFont="1" applyFill="1" applyBorder="1" applyAlignment="1">
      <alignment vertical="top" wrapText="1"/>
    </xf>
    <xf numFmtId="175" fontId="56" fillId="52" borderId="42" xfId="0" applyNumberFormat="1" applyFont="1" applyFill="1" applyBorder="1" applyAlignment="1">
      <alignment vertical="top" wrapText="1"/>
    </xf>
    <xf numFmtId="175" fontId="56" fillId="52" borderId="43" xfId="0" applyNumberFormat="1" applyFont="1" applyFill="1" applyBorder="1" applyAlignment="1">
      <alignment vertical="top" wrapText="1"/>
    </xf>
    <xf numFmtId="1" fontId="56" fillId="52" borderId="14" xfId="0" applyNumberFormat="1" applyFont="1" applyFill="1" applyBorder="1" applyAlignment="1">
      <alignment horizontal="center" vertical="center" wrapText="1"/>
    </xf>
    <xf numFmtId="175" fontId="56" fillId="52" borderId="44" xfId="0" applyNumberFormat="1" applyFont="1" applyFill="1" applyBorder="1" applyAlignment="1">
      <alignment vertical="top" wrapText="1"/>
    </xf>
    <xf numFmtId="174" fontId="56" fillId="52" borderId="14" xfId="0" applyNumberFormat="1" applyFont="1" applyFill="1" applyBorder="1" applyAlignment="1">
      <alignment horizontal="center" vertical="center" wrapText="1"/>
    </xf>
    <xf numFmtId="174" fontId="56" fillId="52" borderId="15" xfId="0" applyNumberFormat="1" applyFont="1" applyFill="1" applyBorder="1" applyAlignment="1">
      <alignment horizontal="center" vertical="center" wrapText="1"/>
    </xf>
    <xf numFmtId="175" fontId="56" fillId="52" borderId="29" xfId="0" applyNumberFormat="1" applyFont="1" applyFill="1" applyBorder="1" applyAlignment="1">
      <alignment horizontal="center" vertical="top" wrapText="1"/>
    </xf>
    <xf numFmtId="175" fontId="56" fillId="52" borderId="22" xfId="0" applyNumberFormat="1" applyFont="1" applyFill="1" applyBorder="1" applyAlignment="1">
      <alignment horizontal="center" vertical="top" wrapText="1"/>
    </xf>
    <xf numFmtId="175" fontId="56" fillId="52" borderId="23" xfId="0" applyNumberFormat="1" applyFont="1" applyFill="1" applyBorder="1" applyAlignment="1">
      <alignment horizontal="center" vertical="top" wrapText="1"/>
    </xf>
    <xf numFmtId="0" fontId="56" fillId="52" borderId="23" xfId="0" applyFont="1" applyFill="1" applyBorder="1" applyAlignment="1">
      <alignment vertical="top" wrapText="1"/>
    </xf>
    <xf numFmtId="174" fontId="56" fillId="52" borderId="45" xfId="0" applyNumberFormat="1" applyFont="1" applyFill="1" applyBorder="1" applyAlignment="1">
      <alignment horizontal="center" vertical="top" wrapText="1"/>
    </xf>
    <xf numFmtId="175" fontId="56" fillId="52" borderId="0" xfId="0" applyNumberFormat="1" applyFont="1" applyFill="1" applyBorder="1" applyAlignment="1">
      <alignment horizontal="center" vertical="top" wrapText="1"/>
    </xf>
    <xf numFmtId="174" fontId="56" fillId="52" borderId="0" xfId="0" applyNumberFormat="1" applyFont="1" applyFill="1" applyBorder="1" applyAlignment="1">
      <alignment horizontal="center" vertical="top" wrapText="1"/>
    </xf>
    <xf numFmtId="1" fontId="56" fillId="52" borderId="0" xfId="0" applyNumberFormat="1" applyFont="1" applyFill="1" applyBorder="1" applyAlignment="1">
      <alignment horizontal="center" vertical="top" wrapText="1"/>
    </xf>
    <xf numFmtId="49" fontId="56" fillId="52" borderId="14" xfId="0" applyNumberFormat="1" applyFont="1" applyFill="1" applyBorder="1" applyAlignment="1">
      <alignment horizontal="center" vertical="top" wrapText="1"/>
    </xf>
    <xf numFmtId="174" fontId="56" fillId="52" borderId="18" xfId="0" applyNumberFormat="1" applyFont="1" applyFill="1" applyBorder="1" applyAlignment="1">
      <alignment horizontal="center" vertical="top" wrapText="1"/>
    </xf>
    <xf numFmtId="175" fontId="56" fillId="52" borderId="16" xfId="0" applyNumberFormat="1" applyFont="1" applyFill="1" applyBorder="1" applyAlignment="1">
      <alignment horizontal="center" vertical="top" wrapText="1"/>
    </xf>
    <xf numFmtId="174" fontId="56" fillId="52" borderId="46" xfId="0" applyNumberFormat="1" applyFont="1" applyFill="1" applyBorder="1" applyAlignment="1">
      <alignment horizontal="center" vertical="top" wrapText="1"/>
    </xf>
    <xf numFmtId="174" fontId="56" fillId="52" borderId="47" xfId="0" applyNumberFormat="1" applyFont="1" applyFill="1" applyBorder="1" applyAlignment="1">
      <alignment horizontal="center" vertical="top" wrapText="1"/>
    </xf>
    <xf numFmtId="175" fontId="56" fillId="52" borderId="19" xfId="0" applyNumberFormat="1" applyFont="1" applyFill="1" applyBorder="1" applyAlignment="1">
      <alignment horizontal="center" vertical="top" wrapText="1"/>
    </xf>
    <xf numFmtId="0" fontId="57" fillId="52" borderId="20" xfId="0" applyFont="1" applyFill="1" applyBorder="1" applyAlignment="1">
      <alignment vertical="top" wrapText="1"/>
    </xf>
    <xf numFmtId="174" fontId="56" fillId="52" borderId="20" xfId="0" applyNumberFormat="1" applyFont="1" applyFill="1" applyBorder="1" applyAlignment="1">
      <alignment horizontal="center" vertical="top" wrapText="1"/>
    </xf>
    <xf numFmtId="0" fontId="56" fillId="52" borderId="20" xfId="0" applyFont="1" applyFill="1" applyBorder="1" applyAlignment="1">
      <alignment vertical="top" wrapText="1"/>
    </xf>
    <xf numFmtId="1" fontId="56" fillId="52" borderId="20" xfId="0" applyNumberFormat="1" applyFont="1" applyFill="1" applyBorder="1" applyAlignment="1">
      <alignment horizontal="center" vertical="center" wrapText="1"/>
    </xf>
    <xf numFmtId="1" fontId="56" fillId="52" borderId="29" xfId="0" applyNumberFormat="1" applyFont="1" applyFill="1" applyBorder="1" applyAlignment="1">
      <alignment horizontal="center" vertical="center" wrapText="1"/>
    </xf>
    <xf numFmtId="175" fontId="56" fillId="52" borderId="48" xfId="0" applyNumberFormat="1" applyFont="1" applyFill="1" applyBorder="1" applyAlignment="1">
      <alignment vertical="top" wrapText="1"/>
    </xf>
    <xf numFmtId="174" fontId="56" fillId="52" borderId="20" xfId="0" applyNumberFormat="1" applyFont="1" applyFill="1" applyBorder="1" applyAlignment="1">
      <alignment horizontal="center" vertical="center" wrapText="1"/>
    </xf>
    <xf numFmtId="174" fontId="56" fillId="52" borderId="29" xfId="0" applyNumberFormat="1" applyFont="1" applyFill="1" applyBorder="1" applyAlignment="1">
      <alignment horizontal="center" vertical="center" wrapText="1"/>
    </xf>
    <xf numFmtId="175" fontId="56" fillId="52" borderId="49" xfId="0" applyNumberFormat="1" applyFont="1" applyFill="1" applyBorder="1" applyAlignment="1">
      <alignment vertical="top" wrapText="1"/>
    </xf>
    <xf numFmtId="175" fontId="56" fillId="52" borderId="23" xfId="0" applyNumberFormat="1" applyFont="1" applyFill="1" applyBorder="1" applyAlignment="1">
      <alignment vertical="top" wrapText="1"/>
    </xf>
    <xf numFmtId="0" fontId="57" fillId="52" borderId="26" xfId="0" applyFont="1" applyFill="1" applyBorder="1" applyAlignment="1">
      <alignment vertical="top" wrapText="1"/>
    </xf>
    <xf numFmtId="0" fontId="56" fillId="52" borderId="46" xfId="0" applyFont="1" applyFill="1" applyBorder="1" applyAlignment="1">
      <alignment vertical="top" wrapText="1"/>
    </xf>
    <xf numFmtId="175" fontId="57" fillId="52" borderId="13" xfId="0" applyNumberFormat="1" applyFont="1" applyFill="1" applyBorder="1" applyAlignment="1">
      <alignment vertical="top" wrapText="1"/>
    </xf>
    <xf numFmtId="0" fontId="58" fillId="52" borderId="0" xfId="0" applyFont="1" applyFill="1" applyAlignment="1">
      <alignment/>
    </xf>
    <xf numFmtId="175" fontId="57" fillId="52" borderId="16" xfId="0" applyNumberFormat="1" applyFont="1" applyFill="1" applyBorder="1" applyAlignment="1">
      <alignment horizontal="center" vertical="top" wrapText="1"/>
    </xf>
    <xf numFmtId="175" fontId="57" fillId="52" borderId="23" xfId="0" applyNumberFormat="1" applyFont="1" applyFill="1" applyBorder="1" applyAlignment="1">
      <alignment horizontal="center" vertical="top" wrapText="1"/>
    </xf>
    <xf numFmtId="175" fontId="57" fillId="52" borderId="22" xfId="0" applyNumberFormat="1" applyFont="1" applyFill="1" applyBorder="1" applyAlignment="1">
      <alignment horizontal="center" vertical="top" wrapText="1"/>
    </xf>
    <xf numFmtId="175" fontId="57" fillId="52" borderId="0" xfId="0" applyNumberFormat="1" applyFont="1" applyFill="1" applyBorder="1" applyAlignment="1">
      <alignment horizontal="center" vertical="top" wrapText="1"/>
    </xf>
    <xf numFmtId="174" fontId="58" fillId="52" borderId="18" xfId="0" applyNumberFormat="1" applyFont="1" applyFill="1" applyBorder="1" applyAlignment="1">
      <alignment/>
    </xf>
    <xf numFmtId="174" fontId="58" fillId="52" borderId="45" xfId="0" applyNumberFormat="1" applyFont="1" applyFill="1" applyBorder="1" applyAlignment="1">
      <alignment/>
    </xf>
    <xf numFmtId="0" fontId="59" fillId="52" borderId="0" xfId="0" applyFont="1" applyFill="1" applyAlignment="1">
      <alignment horizontal="left" vertical="center"/>
    </xf>
    <xf numFmtId="0" fontId="58" fillId="52" borderId="15" xfId="0" applyFont="1" applyFill="1" applyBorder="1" applyAlignment="1">
      <alignment/>
    </xf>
    <xf numFmtId="0" fontId="56" fillId="52" borderId="45" xfId="0" applyFont="1" applyFill="1" applyBorder="1" applyAlignment="1">
      <alignment vertical="top" wrapText="1"/>
    </xf>
    <xf numFmtId="175" fontId="57" fillId="52" borderId="15" xfId="0" applyNumberFormat="1" applyFont="1" applyFill="1" applyBorder="1" applyAlignment="1">
      <alignment horizontal="center" vertical="top" wrapText="1"/>
    </xf>
    <xf numFmtId="175" fontId="57" fillId="52" borderId="21" xfId="0" applyNumberFormat="1" applyFont="1" applyFill="1" applyBorder="1" applyAlignment="1">
      <alignment horizontal="center" vertical="top" wrapText="1"/>
    </xf>
    <xf numFmtId="0" fontId="59" fillId="52" borderId="0" xfId="0" applyFont="1" applyFill="1" applyBorder="1" applyAlignment="1">
      <alignment horizontal="left" vertical="top" wrapText="1"/>
    </xf>
    <xf numFmtId="0" fontId="56" fillId="50" borderId="15" xfId="0" applyFont="1" applyFill="1" applyBorder="1" applyAlignment="1">
      <alignment vertical="top" wrapText="1"/>
    </xf>
    <xf numFmtId="0" fontId="58" fillId="0" borderId="0" xfId="0" applyFont="1" applyBorder="1" applyAlignment="1">
      <alignment/>
    </xf>
    <xf numFmtId="0" fontId="56" fillId="0" borderId="13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175" fontId="56" fillId="52" borderId="14" xfId="0" applyNumberFormat="1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top" wrapText="1"/>
    </xf>
    <xf numFmtId="175" fontId="56" fillId="52" borderId="40" xfId="0" applyNumberFormat="1" applyFont="1" applyFill="1" applyBorder="1" applyAlignment="1">
      <alignment vertical="top" wrapText="1"/>
    </xf>
    <xf numFmtId="175" fontId="56" fillId="52" borderId="14" xfId="0" applyNumberFormat="1" applyFont="1" applyFill="1" applyBorder="1" applyAlignment="1">
      <alignment vertical="top" wrapText="1"/>
    </xf>
    <xf numFmtId="0" fontId="56" fillId="0" borderId="14" xfId="0" applyFont="1" applyFill="1" applyBorder="1" applyAlignment="1">
      <alignment horizontal="right" vertical="top" wrapText="1"/>
    </xf>
    <xf numFmtId="0" fontId="56" fillId="0" borderId="13" xfId="0" applyFont="1" applyFill="1" applyBorder="1" applyAlignment="1">
      <alignment vertical="top" wrapText="1"/>
    </xf>
    <xf numFmtId="0" fontId="56" fillId="52" borderId="13" xfId="0" applyFont="1" applyFill="1" applyBorder="1" applyAlignment="1">
      <alignment vertical="top" wrapText="1"/>
    </xf>
    <xf numFmtId="0" fontId="56" fillId="52" borderId="14" xfId="0" applyFont="1" applyFill="1" applyBorder="1" applyAlignment="1">
      <alignment vertical="top" wrapText="1"/>
    </xf>
    <xf numFmtId="0" fontId="56" fillId="52" borderId="15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horizontal="right" vertical="top" wrapText="1"/>
    </xf>
    <xf numFmtId="0" fontId="56" fillId="0" borderId="22" xfId="0" applyFont="1" applyFill="1" applyBorder="1" applyAlignment="1">
      <alignment vertical="top" wrapText="1"/>
    </xf>
    <xf numFmtId="0" fontId="56" fillId="0" borderId="23" xfId="0" applyFont="1" applyFill="1" applyBorder="1" applyAlignment="1">
      <alignment vertical="top" wrapText="1"/>
    </xf>
    <xf numFmtId="0" fontId="56" fillId="0" borderId="45" xfId="0" applyFont="1" applyFill="1" applyBorder="1" applyAlignment="1">
      <alignment vertical="top" wrapText="1"/>
    </xf>
    <xf numFmtId="175" fontId="56" fillId="52" borderId="15" xfId="0" applyNumberFormat="1" applyFont="1" applyFill="1" applyBorder="1" applyAlignment="1">
      <alignment vertical="top" wrapText="1"/>
    </xf>
    <xf numFmtId="0" fontId="56" fillId="0" borderId="23" xfId="0" applyFont="1" applyFill="1" applyBorder="1" applyAlignment="1">
      <alignment vertical="top"/>
    </xf>
    <xf numFmtId="0" fontId="56" fillId="0" borderId="45" xfId="0" applyFont="1" applyFill="1" applyBorder="1" applyAlignment="1">
      <alignment vertical="top"/>
    </xf>
    <xf numFmtId="0" fontId="56" fillId="0" borderId="39" xfId="0" applyFont="1" applyFill="1" applyBorder="1" applyAlignment="1">
      <alignment vertical="top" wrapText="1"/>
    </xf>
    <xf numFmtId="0" fontId="56" fillId="50" borderId="13" xfId="0" applyFont="1" applyFill="1" applyBorder="1" applyAlignment="1">
      <alignment vertical="top" wrapText="1"/>
    </xf>
    <xf numFmtId="0" fontId="56" fillId="50" borderId="14" xfId="0" applyFont="1" applyFill="1" applyBorder="1" applyAlignment="1">
      <alignment vertical="top" wrapText="1"/>
    </xf>
    <xf numFmtId="0" fontId="56" fillId="0" borderId="40" xfId="0" applyFont="1" applyFill="1" applyBorder="1" applyAlignment="1">
      <alignment vertical="top" wrapText="1"/>
    </xf>
    <xf numFmtId="0" fontId="56" fillId="0" borderId="50" xfId="0" applyFont="1" applyFill="1" applyBorder="1" applyAlignment="1">
      <alignment vertical="top" wrapText="1"/>
    </xf>
    <xf numFmtId="174" fontId="56" fillId="52" borderId="50" xfId="0" applyNumberFormat="1" applyFont="1" applyFill="1" applyBorder="1" applyAlignment="1">
      <alignment horizontal="center" vertical="center" wrapText="1" readingOrder="1"/>
    </xf>
    <xf numFmtId="174" fontId="56" fillId="52" borderId="39" xfId="0" applyNumberFormat="1" applyFont="1" applyFill="1" applyBorder="1" applyAlignment="1">
      <alignment horizontal="center" vertical="center" wrapText="1" readingOrder="1"/>
    </xf>
    <xf numFmtId="0" fontId="56" fillId="0" borderId="38" xfId="0" applyFont="1" applyFill="1" applyBorder="1" applyAlignment="1">
      <alignment vertical="top" wrapText="1"/>
    </xf>
    <xf numFmtId="0" fontId="56" fillId="52" borderId="40" xfId="0" applyFont="1" applyFill="1" applyBorder="1" applyAlignment="1">
      <alignment vertical="top" wrapText="1"/>
    </xf>
    <xf numFmtId="174" fontId="56" fillId="52" borderId="38" xfId="0" applyNumberFormat="1" applyFont="1" applyFill="1" applyBorder="1" applyAlignment="1">
      <alignment horizontal="center" vertical="center" wrapText="1" readingOrder="1"/>
    </xf>
    <xf numFmtId="174" fontId="56" fillId="52" borderId="40" xfId="0" applyNumberFormat="1" applyFont="1" applyFill="1" applyBorder="1" applyAlignment="1">
      <alignment horizontal="center" vertical="center" wrapText="1" readingOrder="1"/>
    </xf>
    <xf numFmtId="0" fontId="56" fillId="0" borderId="40" xfId="0" applyFont="1" applyFill="1" applyBorder="1" applyAlignment="1">
      <alignment horizontal="right" vertical="top" wrapText="1"/>
    </xf>
    <xf numFmtId="175" fontId="56" fillId="52" borderId="39" xfId="0" applyNumberFormat="1" applyFont="1" applyFill="1" applyBorder="1" applyAlignment="1">
      <alignment vertical="top" wrapText="1"/>
    </xf>
    <xf numFmtId="0" fontId="18" fillId="50" borderId="18" xfId="0" applyFont="1" applyFill="1" applyBorder="1" applyAlignment="1">
      <alignment vertical="top" wrapText="1"/>
    </xf>
    <xf numFmtId="0" fontId="18" fillId="50" borderId="15" xfId="0" applyFont="1" applyFill="1" applyBorder="1" applyAlignment="1">
      <alignment horizontal="right" vertical="top" wrapText="1"/>
    </xf>
    <xf numFmtId="175" fontId="56" fillId="52" borderId="51" xfId="0" applyNumberFormat="1" applyFont="1" applyFill="1" applyBorder="1" applyAlignment="1">
      <alignment vertical="top" wrapText="1"/>
    </xf>
    <xf numFmtId="0" fontId="57" fillId="52" borderId="19" xfId="0" applyFont="1" applyFill="1" applyBorder="1" applyAlignment="1">
      <alignment vertical="top" wrapText="1"/>
    </xf>
    <xf numFmtId="0" fontId="56" fillId="52" borderId="17" xfId="0" applyFont="1" applyFill="1" applyBorder="1" applyAlignment="1">
      <alignment vertical="top" wrapText="1"/>
    </xf>
    <xf numFmtId="174" fontId="56" fillId="52" borderId="19" xfId="0" applyNumberFormat="1" applyFont="1" applyFill="1" applyBorder="1" applyAlignment="1">
      <alignment horizontal="center" vertical="top" wrapText="1"/>
    </xf>
    <xf numFmtId="174" fontId="56" fillId="52" borderId="17" xfId="0" applyNumberFormat="1" applyFont="1" applyFill="1" applyBorder="1" applyAlignment="1">
      <alignment horizontal="center" vertical="top" wrapText="1"/>
    </xf>
    <xf numFmtId="0" fontId="56" fillId="0" borderId="45" xfId="0" applyFont="1" applyFill="1" applyBorder="1" applyAlignment="1">
      <alignment horizontal="right" vertical="top" wrapText="1"/>
    </xf>
    <xf numFmtId="0" fontId="56" fillId="0" borderId="23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/>
    </xf>
    <xf numFmtId="0" fontId="56" fillId="0" borderId="17" xfId="0" applyFont="1" applyFill="1" applyBorder="1" applyAlignment="1">
      <alignment horizontal="right" vertical="top" wrapText="1"/>
    </xf>
    <xf numFmtId="175" fontId="56" fillId="52" borderId="13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 vertical="top"/>
    </xf>
    <xf numFmtId="174" fontId="56" fillId="52" borderId="16" xfId="0" applyNumberFormat="1" applyFont="1" applyFill="1" applyBorder="1" applyAlignment="1">
      <alignment horizontal="center" vertical="top" wrapText="1"/>
    </xf>
    <xf numFmtId="0" fontId="57" fillId="52" borderId="22" xfId="0" applyFont="1" applyFill="1" applyBorder="1" applyAlignment="1">
      <alignment vertical="top" wrapText="1"/>
    </xf>
    <xf numFmtId="0" fontId="58" fillId="52" borderId="23" xfId="0" applyFont="1" applyFill="1" applyBorder="1" applyAlignment="1">
      <alignment/>
    </xf>
    <xf numFmtId="0" fontId="56" fillId="52" borderId="52" xfId="0" applyFont="1" applyFill="1" applyBorder="1" applyAlignment="1">
      <alignment vertical="top" wrapText="1"/>
    </xf>
    <xf numFmtId="175" fontId="56" fillId="52" borderId="16" xfId="0" applyNumberFormat="1" applyFont="1" applyFill="1" applyBorder="1" applyAlignment="1">
      <alignment vertical="top" wrapText="1"/>
    </xf>
    <xf numFmtId="0" fontId="56" fillId="0" borderId="24" xfId="0" applyFont="1" applyFill="1" applyBorder="1" applyAlignment="1">
      <alignment horizontal="right" vertical="top" wrapText="1"/>
    </xf>
    <xf numFmtId="1" fontId="56" fillId="52" borderId="31" xfId="0" applyNumberFormat="1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vertical="top" wrapText="1"/>
    </xf>
    <xf numFmtId="0" fontId="18" fillId="52" borderId="13" xfId="0" applyFont="1" applyFill="1" applyBorder="1" applyAlignment="1">
      <alignment horizontal="right" vertical="top" wrapText="1"/>
    </xf>
    <xf numFmtId="175" fontId="20" fillId="52" borderId="24" xfId="0" applyNumberFormat="1" applyFont="1" applyFill="1" applyBorder="1" applyAlignment="1">
      <alignment vertical="top" wrapText="1"/>
    </xf>
    <xf numFmtId="0" fontId="20" fillId="52" borderId="26" xfId="0" applyFont="1" applyFill="1" applyBorder="1" applyAlignment="1">
      <alignment vertical="top" wrapText="1"/>
    </xf>
    <xf numFmtId="175" fontId="18" fillId="52" borderId="26" xfId="0" applyNumberFormat="1" applyFont="1" applyFill="1" applyBorder="1" applyAlignment="1">
      <alignment horizontal="center" vertical="top" wrapText="1"/>
    </xf>
    <xf numFmtId="175" fontId="18" fillId="52" borderId="27" xfId="0" applyNumberFormat="1" applyFont="1" applyFill="1" applyBorder="1" applyAlignment="1">
      <alignment horizontal="center" vertical="top" wrapText="1"/>
    </xf>
    <xf numFmtId="175" fontId="18" fillId="52" borderId="13" xfId="0" applyNumberFormat="1" applyFont="1" applyFill="1" applyBorder="1" applyAlignment="1">
      <alignment horizontal="center" vertical="top" wrapText="1"/>
    </xf>
    <xf numFmtId="0" fontId="18" fillId="52" borderId="14" xfId="0" applyFont="1" applyFill="1" applyBorder="1" applyAlignment="1">
      <alignment horizontal="right" vertical="top" wrapText="1"/>
    </xf>
    <xf numFmtId="175" fontId="18" fillId="52" borderId="28" xfId="0" applyNumberFormat="1" applyFont="1" applyFill="1" applyBorder="1" applyAlignment="1">
      <alignment vertical="top" wrapText="1"/>
    </xf>
    <xf numFmtId="0" fontId="20" fillId="52" borderId="25" xfId="0" applyFont="1" applyFill="1" applyBorder="1" applyAlignment="1">
      <alignment vertical="top" wrapText="1"/>
    </xf>
    <xf numFmtId="174" fontId="18" fillId="52" borderId="25" xfId="0" applyNumberFormat="1" applyFont="1" applyFill="1" applyBorder="1" applyAlignment="1">
      <alignment horizontal="center" vertical="top" wrapText="1"/>
    </xf>
    <xf numFmtId="174" fontId="18" fillId="52" borderId="29" xfId="0" applyNumberFormat="1" applyFont="1" applyFill="1" applyBorder="1" applyAlignment="1">
      <alignment horizontal="center" vertical="top" wrapText="1"/>
    </xf>
    <xf numFmtId="174" fontId="18" fillId="52" borderId="14" xfId="0" applyNumberFormat="1" applyFont="1" applyFill="1" applyBorder="1" applyAlignment="1">
      <alignment horizontal="center" vertical="top" wrapText="1"/>
    </xf>
    <xf numFmtId="0" fontId="18" fillId="52" borderId="25" xfId="0" applyFont="1" applyFill="1" applyBorder="1" applyAlignment="1">
      <alignment vertical="top" wrapText="1"/>
    </xf>
    <xf numFmtId="1" fontId="18" fillId="52" borderId="25" xfId="0" applyNumberFormat="1" applyFont="1" applyFill="1" applyBorder="1" applyAlignment="1">
      <alignment horizontal="center" vertical="top" wrapText="1"/>
    </xf>
    <xf numFmtId="1" fontId="18" fillId="52" borderId="29" xfId="0" applyNumberFormat="1" applyFont="1" applyFill="1" applyBorder="1" applyAlignment="1">
      <alignment horizontal="center" vertical="top" wrapText="1"/>
    </xf>
    <xf numFmtId="1" fontId="18" fillId="52" borderId="14" xfId="0" applyNumberFormat="1" applyFont="1" applyFill="1" applyBorder="1" applyAlignment="1">
      <alignment horizontal="center" vertical="top" wrapText="1"/>
    </xf>
    <xf numFmtId="0" fontId="18" fillId="52" borderId="15" xfId="0" applyFont="1" applyFill="1" applyBorder="1" applyAlignment="1">
      <alignment horizontal="right" vertical="top" wrapText="1"/>
    </xf>
    <xf numFmtId="175" fontId="18" fillId="52" borderId="30" xfId="0" applyNumberFormat="1" applyFont="1" applyFill="1" applyBorder="1" applyAlignment="1">
      <alignment vertical="top" wrapText="1"/>
    </xf>
    <xf numFmtId="174" fontId="18" fillId="52" borderId="31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vertical="top" wrapText="1"/>
    </xf>
    <xf numFmtId="0" fontId="18" fillId="52" borderId="46" xfId="0" applyFont="1" applyFill="1" applyBorder="1" applyAlignment="1">
      <alignment vertical="top" wrapText="1"/>
    </xf>
    <xf numFmtId="174" fontId="18" fillId="52" borderId="46" xfId="0" applyNumberFormat="1" applyFont="1" applyFill="1" applyBorder="1" applyAlignment="1">
      <alignment horizontal="center" vertical="top" wrapText="1"/>
    </xf>
    <xf numFmtId="174" fontId="18" fillId="52" borderId="47" xfId="0" applyNumberFormat="1" applyFont="1" applyFill="1" applyBorder="1" applyAlignment="1">
      <alignment horizontal="center" vertical="top" wrapText="1"/>
    </xf>
    <xf numFmtId="174" fontId="18" fillId="52" borderId="15" xfId="0" applyNumberFormat="1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top" wrapText="1"/>
    </xf>
    <xf numFmtId="175" fontId="18" fillId="52" borderId="33" xfId="0" applyNumberFormat="1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center" vertical="top" wrapText="1"/>
    </xf>
    <xf numFmtId="174" fontId="18" fillId="52" borderId="31" xfId="0" applyNumberFormat="1" applyFont="1" applyFill="1" applyBorder="1" applyAlignment="1">
      <alignment horizontal="center" vertical="top" wrapText="1" readingOrder="1"/>
    </xf>
    <xf numFmtId="0" fontId="18" fillId="0" borderId="15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left" vertical="top" wrapText="1"/>
    </xf>
    <xf numFmtId="175" fontId="18" fillId="52" borderId="22" xfId="0" applyNumberFormat="1" applyFont="1" applyFill="1" applyBorder="1" applyAlignment="1">
      <alignment vertical="top" wrapText="1"/>
    </xf>
    <xf numFmtId="0" fontId="20" fillId="52" borderId="34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horizontal="left" vertical="top" wrapText="1"/>
    </xf>
    <xf numFmtId="175" fontId="18" fillId="52" borderId="23" xfId="0" applyNumberFormat="1" applyFont="1" applyFill="1" applyBorder="1" applyAlignment="1">
      <alignment vertical="top" wrapText="1"/>
    </xf>
    <xf numFmtId="0" fontId="18" fillId="52" borderId="34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175" fontId="18" fillId="52" borderId="45" xfId="0" applyNumberFormat="1" applyFont="1" applyFill="1" applyBorder="1" applyAlignment="1">
      <alignment vertical="top" wrapText="1"/>
    </xf>
    <xf numFmtId="0" fontId="18" fillId="52" borderId="53" xfId="0" applyFont="1" applyFill="1" applyBorder="1" applyAlignment="1">
      <alignment vertical="top" wrapText="1"/>
    </xf>
    <xf numFmtId="174" fontId="18" fillId="52" borderId="54" xfId="0" applyNumberFormat="1" applyFont="1" applyFill="1" applyBorder="1" applyAlignment="1">
      <alignment horizontal="center" vertical="top" wrapText="1"/>
    </xf>
    <xf numFmtId="0" fontId="18" fillId="52" borderId="14" xfId="0" applyFont="1" applyFill="1" applyBorder="1" applyAlignment="1">
      <alignment vertical="top" wrapText="1"/>
    </xf>
    <xf numFmtId="174" fontId="18" fillId="52" borderId="14" xfId="0" applyNumberFormat="1" applyFont="1" applyFill="1" applyBorder="1" applyAlignment="1">
      <alignment vertical="top" wrapText="1"/>
    </xf>
    <xf numFmtId="1" fontId="18" fillId="52" borderId="14" xfId="0" applyNumberFormat="1" applyFont="1" applyFill="1" applyBorder="1" applyAlignment="1">
      <alignment horizontal="center" vertical="center" wrapText="1"/>
    </xf>
    <xf numFmtId="3" fontId="18" fillId="52" borderId="14" xfId="0" applyNumberFormat="1" applyFont="1" applyFill="1" applyBorder="1" applyAlignment="1">
      <alignment horizontal="center" vertical="center" wrapText="1"/>
    </xf>
    <xf numFmtId="175" fontId="18" fillId="52" borderId="14" xfId="0" applyNumberFormat="1" applyFont="1" applyFill="1" applyBorder="1" applyAlignment="1">
      <alignment vertical="top" wrapText="1"/>
    </xf>
    <xf numFmtId="0" fontId="20" fillId="52" borderId="14" xfId="0" applyFont="1" applyFill="1" applyBorder="1" applyAlignment="1">
      <alignment vertical="top" wrapText="1"/>
    </xf>
    <xf numFmtId="174" fontId="18" fillId="52" borderId="14" xfId="0" applyNumberFormat="1" applyFont="1" applyFill="1" applyBorder="1" applyAlignment="1">
      <alignment horizontal="center" vertical="center" wrapText="1"/>
    </xf>
    <xf numFmtId="175" fontId="18" fillId="52" borderId="14" xfId="0" applyNumberFormat="1" applyFont="1" applyFill="1" applyBorder="1" applyAlignment="1">
      <alignment horizontal="center" vertical="center" wrapText="1"/>
    </xf>
    <xf numFmtId="175" fontId="18" fillId="52" borderId="15" xfId="0" applyNumberFormat="1" applyFont="1" applyFill="1" applyBorder="1" applyAlignment="1">
      <alignment vertical="top" wrapText="1"/>
    </xf>
    <xf numFmtId="0" fontId="18" fillId="52" borderId="15" xfId="0" applyFont="1" applyFill="1" applyBorder="1" applyAlignment="1">
      <alignment vertical="top" wrapText="1"/>
    </xf>
    <xf numFmtId="174" fontId="18" fillId="52" borderId="15" xfId="0" applyNumberFormat="1" applyFont="1" applyFill="1" applyBorder="1" applyAlignment="1">
      <alignment horizontal="center" vertical="center" wrapText="1"/>
    </xf>
    <xf numFmtId="175" fontId="20" fillId="52" borderId="13" xfId="0" applyNumberFormat="1" applyFont="1" applyFill="1" applyBorder="1" applyAlignment="1">
      <alignment vertical="top" wrapText="1"/>
    </xf>
    <xf numFmtId="0" fontId="20" fillId="52" borderId="13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50" borderId="20" xfId="0" applyFont="1" applyFill="1" applyBorder="1" applyAlignment="1">
      <alignment vertical="top" wrapText="1"/>
    </xf>
    <xf numFmtId="3" fontId="18" fillId="52" borderId="14" xfId="0" applyNumberFormat="1" applyFont="1" applyFill="1" applyBorder="1" applyAlignment="1">
      <alignment horizontal="center" vertical="top" wrapText="1"/>
    </xf>
    <xf numFmtId="175" fontId="18" fillId="52" borderId="15" xfId="0" applyNumberFormat="1" applyFont="1" applyFill="1" applyBorder="1" applyAlignment="1">
      <alignment horizontal="right" vertical="top" wrapText="1"/>
    </xf>
    <xf numFmtId="175" fontId="18" fillId="52" borderId="20" xfId="0" applyNumberFormat="1" applyFont="1" applyFill="1" applyBorder="1" applyAlignment="1">
      <alignment vertical="top" wrapText="1"/>
    </xf>
    <xf numFmtId="0" fontId="18" fillId="50" borderId="17" xfId="0" applyFont="1" applyFill="1" applyBorder="1" applyAlignment="1">
      <alignment vertical="top" wrapText="1"/>
    </xf>
    <xf numFmtId="0" fontId="18" fillId="50" borderId="45" xfId="0" applyFont="1" applyFill="1" applyBorder="1" applyAlignment="1">
      <alignment vertical="top" wrapText="1"/>
    </xf>
    <xf numFmtId="175" fontId="18" fillId="52" borderId="17" xfId="0" applyNumberFormat="1" applyFont="1" applyFill="1" applyBorder="1" applyAlignment="1">
      <alignment vertical="top" wrapText="1"/>
    </xf>
    <xf numFmtId="0" fontId="20" fillId="52" borderId="15" xfId="0" applyFont="1" applyFill="1" applyBorder="1" applyAlignment="1">
      <alignment vertical="top" wrapText="1"/>
    </xf>
    <xf numFmtId="175" fontId="18" fillId="52" borderId="13" xfId="0" applyNumberFormat="1" applyFont="1" applyFill="1" applyBorder="1" applyAlignment="1">
      <alignment horizontal="center" vertical="top" wrapText="1" readingOrder="1"/>
    </xf>
    <xf numFmtId="174" fontId="18" fillId="52" borderId="14" xfId="0" applyNumberFormat="1" applyFont="1" applyFill="1" applyBorder="1" applyAlignment="1">
      <alignment horizontal="center" vertical="top" wrapText="1" readingOrder="1"/>
    </xf>
    <xf numFmtId="1" fontId="18" fillId="52" borderId="14" xfId="0" applyNumberFormat="1" applyFont="1" applyFill="1" applyBorder="1" applyAlignment="1">
      <alignment horizontal="center" vertical="top" wrapText="1" readingOrder="1"/>
    </xf>
    <xf numFmtId="175" fontId="18" fillId="52" borderId="13" xfId="0" applyNumberFormat="1" applyFont="1" applyFill="1" applyBorder="1" applyAlignment="1">
      <alignment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174" fontId="18" fillId="52" borderId="15" xfId="0" applyNumberFormat="1" applyFont="1" applyFill="1" applyBorder="1" applyAlignment="1">
      <alignment horizontal="center" vertical="top" wrapText="1" readingOrder="1"/>
    </xf>
    <xf numFmtId="0" fontId="21" fillId="0" borderId="14" xfId="0" applyFont="1" applyBorder="1" applyAlignment="1">
      <alignment vertical="top" wrapText="1"/>
    </xf>
    <xf numFmtId="175" fontId="20" fillId="52" borderId="20" xfId="0" applyNumberFormat="1" applyFont="1" applyFill="1" applyBorder="1" applyAlignment="1">
      <alignment horizontal="right" vertical="top" wrapText="1"/>
    </xf>
    <xf numFmtId="174" fontId="18" fillId="52" borderId="23" xfId="0" applyNumberFormat="1" applyFont="1" applyFill="1" applyBorder="1" applyAlignment="1">
      <alignment horizontal="center" vertical="top" wrapText="1"/>
    </xf>
    <xf numFmtId="174" fontId="18" fillId="52" borderId="23" xfId="0" applyNumberFormat="1" applyFont="1" applyFill="1" applyBorder="1" applyAlignment="1">
      <alignment horizontal="center" vertical="top" wrapText="1" readingOrder="1"/>
    </xf>
    <xf numFmtId="0" fontId="0" fillId="0" borderId="23" xfId="0" applyFont="1" applyBorder="1" applyAlignment="1">
      <alignment/>
    </xf>
    <xf numFmtId="1" fontId="18" fillId="52" borderId="23" xfId="0" applyNumberFormat="1" applyFont="1" applyFill="1" applyBorder="1" applyAlignment="1">
      <alignment horizontal="center" vertical="top" wrapText="1"/>
    </xf>
    <xf numFmtId="1" fontId="18" fillId="52" borderId="23" xfId="0" applyNumberFormat="1" applyFont="1" applyFill="1" applyBorder="1" applyAlignment="1">
      <alignment horizontal="center" vertical="top" wrapText="1" readingOrder="1"/>
    </xf>
    <xf numFmtId="0" fontId="0" fillId="0" borderId="45" xfId="0" applyFont="1" applyBorder="1" applyAlignment="1">
      <alignment/>
    </xf>
    <xf numFmtId="0" fontId="21" fillId="0" borderId="15" xfId="0" applyFont="1" applyBorder="1" applyAlignment="1">
      <alignment vertical="top" wrapText="1"/>
    </xf>
    <xf numFmtId="0" fontId="18" fillId="0" borderId="18" xfId="0" applyFont="1" applyFill="1" applyBorder="1" applyAlignment="1">
      <alignment horizontal="right" vertical="top" wrapText="1"/>
    </xf>
    <xf numFmtId="174" fontId="18" fillId="52" borderId="45" xfId="0" applyNumberFormat="1" applyFont="1" applyFill="1" applyBorder="1" applyAlignment="1">
      <alignment horizontal="center" vertical="top" wrapText="1"/>
    </xf>
    <xf numFmtId="174" fontId="18" fillId="52" borderId="45" xfId="0" applyNumberFormat="1" applyFont="1" applyFill="1" applyBorder="1" applyAlignment="1">
      <alignment horizontal="center" vertical="top" wrapText="1" readingOrder="1"/>
    </xf>
    <xf numFmtId="0" fontId="21" fillId="0" borderId="13" xfId="0" applyFont="1" applyBorder="1" applyAlignment="1">
      <alignment vertical="top" wrapText="1"/>
    </xf>
    <xf numFmtId="175" fontId="20" fillId="52" borderId="19" xfId="0" applyNumberFormat="1" applyFont="1" applyFill="1" applyBorder="1" applyAlignment="1">
      <alignment horizontal="right" vertical="top" wrapText="1"/>
    </xf>
    <xf numFmtId="174" fontId="18" fillId="52" borderId="22" xfId="0" applyNumberFormat="1" applyFont="1" applyFill="1" applyBorder="1" applyAlignment="1">
      <alignment horizontal="center" vertical="top" wrapText="1"/>
    </xf>
    <xf numFmtId="174" fontId="18" fillId="52" borderId="13" xfId="0" applyNumberFormat="1" applyFont="1" applyFill="1" applyBorder="1" applyAlignment="1">
      <alignment horizontal="center" vertical="top" wrapText="1"/>
    </xf>
    <xf numFmtId="174" fontId="18" fillId="52" borderId="13" xfId="0" applyNumberFormat="1" applyFont="1" applyFill="1" applyBorder="1" applyAlignment="1">
      <alignment horizontal="center" vertical="top" wrapText="1" readingOrder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1" fillId="0" borderId="21" xfId="0" applyFont="1" applyBorder="1" applyAlignment="1">
      <alignment vertical="top" wrapText="1"/>
    </xf>
    <xf numFmtId="0" fontId="18" fillId="0" borderId="55" xfId="0" applyFont="1" applyFill="1" applyBorder="1" applyAlignment="1">
      <alignment horizontal="right" vertical="top" wrapText="1"/>
    </xf>
    <xf numFmtId="1" fontId="18" fillId="52" borderId="45" xfId="0" applyNumberFormat="1" applyFont="1" applyFill="1" applyBorder="1" applyAlignment="1">
      <alignment horizontal="center" vertical="top" wrapText="1"/>
    </xf>
    <xf numFmtId="1" fontId="18" fillId="52" borderId="45" xfId="0" applyNumberFormat="1" applyFont="1" applyFill="1" applyBorder="1" applyAlignment="1">
      <alignment horizontal="center" vertical="top" wrapText="1" readingOrder="1"/>
    </xf>
    <xf numFmtId="0" fontId="0" fillId="0" borderId="22" xfId="0" applyFont="1" applyBorder="1" applyAlignment="1">
      <alignment/>
    </xf>
    <xf numFmtId="175" fontId="18" fillId="52" borderId="19" xfId="0" applyNumberFormat="1" applyFont="1" applyFill="1" applyBorder="1" applyAlignment="1">
      <alignment vertical="top" wrapText="1"/>
    </xf>
    <xf numFmtId="174" fontId="18" fillId="52" borderId="22" xfId="0" applyNumberFormat="1" applyFont="1" applyFill="1" applyBorder="1" applyAlignment="1">
      <alignment horizontal="center" vertical="top" wrapText="1" readingOrder="1"/>
    </xf>
    <xf numFmtId="0" fontId="18" fillId="0" borderId="20" xfId="0" applyFont="1" applyFill="1" applyBorder="1" applyAlignment="1">
      <alignment horizontal="left" vertical="top" wrapText="1"/>
    </xf>
    <xf numFmtId="175" fontId="20" fillId="52" borderId="14" xfId="0" applyNumberFormat="1" applyFont="1" applyFill="1" applyBorder="1" applyAlignment="1">
      <alignment horizontal="right" vertical="top" wrapText="1"/>
    </xf>
    <xf numFmtId="0" fontId="20" fillId="52" borderId="0" xfId="0" applyFont="1" applyFill="1" applyBorder="1" applyAlignment="1">
      <alignment vertical="top" wrapText="1"/>
    </xf>
    <xf numFmtId="0" fontId="18" fillId="52" borderId="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0" fillId="52" borderId="14" xfId="0" applyFont="1" applyFill="1" applyBorder="1" applyAlignment="1">
      <alignment/>
    </xf>
    <xf numFmtId="0" fontId="18" fillId="0" borderId="2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174" fontId="18" fillId="52" borderId="13" xfId="0" applyNumberFormat="1" applyFont="1" applyFill="1" applyBorder="1" applyAlignment="1">
      <alignment horizontal="center" vertical="center" wrapText="1"/>
    </xf>
    <xf numFmtId="174" fontId="18" fillId="52" borderId="22" xfId="0" applyNumberFormat="1" applyFont="1" applyFill="1" applyBorder="1" applyAlignment="1">
      <alignment horizontal="center" vertical="center" wrapText="1"/>
    </xf>
    <xf numFmtId="174" fontId="18" fillId="52" borderId="23" xfId="0" applyNumberFormat="1" applyFont="1" applyFill="1" applyBorder="1" applyAlignment="1">
      <alignment horizontal="center" vertical="center" wrapText="1"/>
    </xf>
    <xf numFmtId="0" fontId="18" fillId="52" borderId="14" xfId="0" applyFont="1" applyFill="1" applyBorder="1" applyAlignment="1">
      <alignment horizontal="left" vertical="center" wrapText="1"/>
    </xf>
    <xf numFmtId="0" fontId="18" fillId="52" borderId="14" xfId="0" applyFont="1" applyFill="1" applyBorder="1" applyAlignment="1">
      <alignment horizontal="center" vertical="center" wrapText="1"/>
    </xf>
    <xf numFmtId="0" fontId="20" fillId="52" borderId="14" xfId="0" applyFont="1" applyFill="1" applyBorder="1" applyAlignment="1">
      <alignment horizontal="left" vertical="center" wrapText="1"/>
    </xf>
    <xf numFmtId="0" fontId="0" fillId="52" borderId="14" xfId="0" applyFont="1" applyFill="1" applyBorder="1" applyAlignment="1">
      <alignment horizontal="center" vertical="center"/>
    </xf>
    <xf numFmtId="0" fontId="0" fillId="52" borderId="2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right" vertical="top" wrapText="1"/>
    </xf>
    <xf numFmtId="0" fontId="18" fillId="52" borderId="15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vertical="top" wrapText="1"/>
    </xf>
    <xf numFmtId="175" fontId="20" fillId="52" borderId="16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vertical="top" wrapText="1"/>
    </xf>
    <xf numFmtId="175" fontId="18" fillId="52" borderId="0" xfId="0" applyNumberFormat="1" applyFont="1" applyFill="1" applyBorder="1" applyAlignment="1">
      <alignment vertical="top" wrapText="1"/>
    </xf>
    <xf numFmtId="0" fontId="18" fillId="52" borderId="23" xfId="0" applyFont="1" applyFill="1" applyBorder="1" applyAlignment="1">
      <alignment horizontal="center" vertical="center" wrapText="1"/>
    </xf>
    <xf numFmtId="0" fontId="18" fillId="52" borderId="16" xfId="0" applyFont="1" applyFill="1" applyBorder="1" applyAlignment="1">
      <alignment horizontal="right" vertical="top" wrapText="1"/>
    </xf>
    <xf numFmtId="0" fontId="18" fillId="52" borderId="0" xfId="0" applyFont="1" applyFill="1" applyBorder="1" applyAlignment="1">
      <alignment horizontal="right" vertical="top" wrapText="1"/>
    </xf>
    <xf numFmtId="2" fontId="18" fillId="52" borderId="28" xfId="0" applyNumberFormat="1" applyFont="1" applyFill="1" applyBorder="1" applyAlignment="1">
      <alignment horizontal="left" vertical="center" wrapText="1"/>
    </xf>
    <xf numFmtId="0" fontId="18" fillId="52" borderId="28" xfId="0" applyFont="1" applyFill="1" applyBorder="1" applyAlignment="1">
      <alignment horizontal="center" vertical="center" wrapText="1"/>
    </xf>
    <xf numFmtId="174" fontId="18" fillId="52" borderId="48" xfId="0" applyNumberFormat="1" applyFont="1" applyFill="1" applyBorder="1" applyAlignment="1">
      <alignment horizontal="center" vertical="center" wrapText="1"/>
    </xf>
    <xf numFmtId="174" fontId="18" fillId="52" borderId="28" xfId="0" applyNumberFormat="1" applyFont="1" applyFill="1" applyBorder="1" applyAlignment="1">
      <alignment horizontal="center" vertical="center" wrapText="1"/>
    </xf>
    <xf numFmtId="2" fontId="20" fillId="52" borderId="28" xfId="0" applyNumberFormat="1" applyFont="1" applyFill="1" applyBorder="1" applyAlignment="1">
      <alignment horizontal="left" vertical="center" wrapText="1"/>
    </xf>
    <xf numFmtId="0" fontId="18" fillId="52" borderId="48" xfId="0" applyFont="1" applyFill="1" applyBorder="1" applyAlignment="1">
      <alignment horizontal="center" vertical="center" wrapText="1"/>
    </xf>
    <xf numFmtId="2" fontId="18" fillId="52" borderId="30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2" fontId="20" fillId="52" borderId="14" xfId="0" applyNumberFormat="1" applyFont="1" applyFill="1" applyBorder="1" applyAlignment="1">
      <alignment horizontal="left" vertical="center" wrapText="1"/>
    </xf>
    <xf numFmtId="2" fontId="18" fillId="52" borderId="14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vertical="top" wrapText="1"/>
    </xf>
    <xf numFmtId="2" fontId="20" fillId="52" borderId="15" xfId="0" applyNumberFormat="1" applyFont="1" applyFill="1" applyBorder="1" applyAlignment="1">
      <alignment horizontal="left" vertical="center" wrapText="1"/>
    </xf>
    <xf numFmtId="0" fontId="18" fillId="52" borderId="15" xfId="0" applyFont="1" applyFill="1" applyBorder="1" applyAlignment="1">
      <alignment horizontal="center" vertical="center" wrapText="1"/>
    </xf>
    <xf numFmtId="0" fontId="20" fillId="50" borderId="15" xfId="0" applyFont="1" applyFill="1" applyBorder="1" applyAlignment="1">
      <alignment vertical="center" wrapText="1"/>
    </xf>
    <xf numFmtId="0" fontId="20" fillId="50" borderId="21" xfId="0" applyFont="1" applyFill="1" applyBorder="1" applyAlignment="1">
      <alignment vertical="center" wrapText="1"/>
    </xf>
    <xf numFmtId="175" fontId="20" fillId="52" borderId="15" xfId="0" applyNumberFormat="1" applyFont="1" applyFill="1" applyBorder="1" applyAlignment="1">
      <alignment horizontal="center" vertical="top" wrapText="1"/>
    </xf>
    <xf numFmtId="0" fontId="18" fillId="52" borderId="18" xfId="0" applyFont="1" applyFill="1" applyBorder="1" applyAlignment="1">
      <alignment vertical="top" wrapText="1"/>
    </xf>
    <xf numFmtId="175" fontId="56" fillId="52" borderId="56" xfId="0" applyNumberFormat="1" applyFont="1" applyFill="1" applyBorder="1" applyAlignment="1">
      <alignment horizontal="right" vertical="top" wrapText="1"/>
    </xf>
    <xf numFmtId="175" fontId="56" fillId="52" borderId="57" xfId="0" applyNumberFormat="1" applyFont="1" applyFill="1" applyBorder="1" applyAlignment="1">
      <alignment horizontal="right" vertical="top" wrapText="1"/>
    </xf>
    <xf numFmtId="175" fontId="56" fillId="52" borderId="58" xfId="0" applyNumberFormat="1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50" borderId="13" xfId="0" applyFont="1" applyFill="1" applyBorder="1" applyAlignment="1">
      <alignment horizontal="center" vertical="top" wrapText="1"/>
    </xf>
    <xf numFmtId="0" fontId="56" fillId="50" borderId="15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top" wrapText="1"/>
    </xf>
    <xf numFmtId="0" fontId="56" fillId="0" borderId="59" xfId="0" applyFont="1" applyFill="1" applyBorder="1" applyAlignment="1">
      <alignment horizontal="center" vertical="top" wrapText="1"/>
    </xf>
    <xf numFmtId="0" fontId="56" fillId="0" borderId="60" xfId="0" applyFont="1" applyFill="1" applyBorder="1" applyAlignment="1">
      <alignment horizontal="center" vertical="top" wrapText="1"/>
    </xf>
    <xf numFmtId="0" fontId="56" fillId="0" borderId="6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right" vertical="top" wrapText="1"/>
    </xf>
    <xf numFmtId="0" fontId="18" fillId="0" borderId="15" xfId="0" applyFont="1" applyFill="1" applyBorder="1" applyAlignment="1">
      <alignment horizontal="right" vertical="top" wrapText="1"/>
    </xf>
    <xf numFmtId="0" fontId="56" fillId="50" borderId="13" xfId="0" applyFont="1" applyFill="1" applyBorder="1" applyAlignment="1">
      <alignment horizontal="left" vertical="top" wrapText="1"/>
    </xf>
    <xf numFmtId="0" fontId="56" fillId="50" borderId="14" xfId="0" applyFont="1" applyFill="1" applyBorder="1" applyAlignment="1">
      <alignment horizontal="left" vertical="top" wrapText="1"/>
    </xf>
    <xf numFmtId="0" fontId="56" fillId="50" borderId="15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right" vertical="top" wrapText="1"/>
    </xf>
    <xf numFmtId="0" fontId="56" fillId="0" borderId="15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52" borderId="59" xfId="0" applyFont="1" applyFill="1" applyBorder="1" applyAlignment="1">
      <alignment horizontal="left" vertical="top" wrapText="1"/>
    </xf>
    <xf numFmtId="0" fontId="18" fillId="52" borderId="60" xfId="0" applyFont="1" applyFill="1" applyBorder="1" applyAlignment="1">
      <alignment horizontal="left" vertical="top" wrapText="1"/>
    </xf>
    <xf numFmtId="0" fontId="18" fillId="52" borderId="61" xfId="0" applyFont="1" applyFill="1" applyBorder="1" applyAlignment="1">
      <alignment horizontal="left" vertical="top" wrapText="1"/>
    </xf>
    <xf numFmtId="0" fontId="18" fillId="0" borderId="62" xfId="0" applyFont="1" applyFill="1" applyBorder="1" applyAlignment="1">
      <alignment horizontal="center" vertical="top" wrapText="1"/>
    </xf>
    <xf numFmtId="0" fontId="18" fillId="0" borderId="63" xfId="0" applyFont="1" applyFill="1" applyBorder="1" applyAlignment="1">
      <alignment horizontal="center" vertical="top" wrapText="1"/>
    </xf>
    <xf numFmtId="0" fontId="18" fillId="0" borderId="64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left" vertical="top" wrapText="1"/>
    </xf>
    <xf numFmtId="0" fontId="22" fillId="0" borderId="45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56" fillId="0" borderId="65" xfId="0" applyFont="1" applyFill="1" applyBorder="1" applyAlignment="1">
      <alignment horizontal="left" vertical="top" wrapText="1"/>
    </xf>
    <xf numFmtId="0" fontId="56" fillId="0" borderId="66" xfId="0" applyFont="1" applyFill="1" applyBorder="1" applyAlignment="1">
      <alignment horizontal="left" vertical="top" wrapText="1"/>
    </xf>
    <xf numFmtId="0" fontId="56" fillId="0" borderId="67" xfId="0" applyFont="1" applyFill="1" applyBorder="1" applyAlignment="1">
      <alignment horizontal="left" vertical="top" wrapText="1"/>
    </xf>
    <xf numFmtId="0" fontId="56" fillId="0" borderId="68" xfId="0" applyFont="1" applyFill="1" applyBorder="1" applyAlignment="1">
      <alignment horizontal="center" vertical="top" wrapText="1"/>
    </xf>
    <xf numFmtId="0" fontId="56" fillId="0" borderId="69" xfId="0" applyFont="1" applyFill="1" applyBorder="1" applyAlignment="1">
      <alignment horizontal="center" vertical="top" wrapText="1"/>
    </xf>
    <xf numFmtId="0" fontId="56" fillId="0" borderId="70" xfId="0" applyFont="1" applyFill="1" applyBorder="1" applyAlignment="1">
      <alignment horizontal="center" vertical="top" wrapText="1"/>
    </xf>
    <xf numFmtId="0" fontId="56" fillId="50" borderId="22" xfId="0" applyFont="1" applyFill="1" applyBorder="1" applyAlignment="1">
      <alignment horizontal="left" vertical="top" wrapText="1"/>
    </xf>
    <xf numFmtId="0" fontId="56" fillId="50" borderId="23" xfId="0" applyFont="1" applyFill="1" applyBorder="1" applyAlignment="1">
      <alignment horizontal="left" vertical="top" wrapText="1"/>
    </xf>
    <xf numFmtId="0" fontId="18" fillId="52" borderId="68" xfId="0" applyFont="1" applyFill="1" applyBorder="1" applyAlignment="1">
      <alignment horizontal="center" vertical="top" wrapText="1"/>
    </xf>
    <xf numFmtId="0" fontId="18" fillId="52" borderId="69" xfId="0" applyFont="1" applyFill="1" applyBorder="1" applyAlignment="1">
      <alignment horizontal="center" vertical="top" wrapText="1"/>
    </xf>
    <xf numFmtId="0" fontId="18" fillId="52" borderId="71" xfId="0" applyFont="1" applyFill="1" applyBorder="1" applyAlignment="1">
      <alignment horizontal="center" vertical="top" wrapText="1"/>
    </xf>
    <xf numFmtId="0" fontId="56" fillId="50" borderId="72" xfId="0" applyFont="1" applyFill="1" applyBorder="1" applyAlignment="1">
      <alignment horizontal="left" vertical="top" wrapText="1"/>
    </xf>
    <xf numFmtId="0" fontId="56" fillId="50" borderId="66" xfId="0" applyFont="1" applyFill="1" applyBorder="1" applyAlignment="1">
      <alignment horizontal="left" vertical="top" wrapText="1"/>
    </xf>
    <xf numFmtId="0" fontId="56" fillId="50" borderId="73" xfId="0" applyFont="1" applyFill="1" applyBorder="1" applyAlignment="1">
      <alignment horizontal="left" vertical="top" wrapText="1"/>
    </xf>
    <xf numFmtId="0" fontId="18" fillId="52" borderId="14" xfId="0" applyFont="1" applyFill="1" applyBorder="1" applyAlignment="1">
      <alignment vertical="top" wrapText="1"/>
    </xf>
    <xf numFmtId="0" fontId="18" fillId="52" borderId="15" xfId="0" applyFont="1" applyFill="1" applyBorder="1" applyAlignment="1">
      <alignment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8" fillId="0" borderId="68" xfId="0" applyFont="1" applyFill="1" applyBorder="1" applyAlignment="1">
      <alignment horizontal="center" vertical="top" wrapText="1"/>
    </xf>
    <xf numFmtId="0" fontId="18" fillId="0" borderId="69" xfId="0" applyFont="1" applyFill="1" applyBorder="1" applyAlignment="1">
      <alignment horizontal="center" vertical="top" wrapText="1"/>
    </xf>
    <xf numFmtId="0" fontId="18" fillId="0" borderId="70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175" fontId="18" fillId="52" borderId="40" xfId="0" applyNumberFormat="1" applyFont="1" applyFill="1" applyBorder="1" applyAlignment="1">
      <alignment vertical="top" wrapText="1"/>
    </xf>
    <xf numFmtId="175" fontId="18" fillId="52" borderId="14" xfId="0" applyNumberFormat="1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56" fillId="0" borderId="22" xfId="0" applyFont="1" applyFill="1" applyBorder="1" applyAlignment="1">
      <alignment vertical="top" wrapText="1"/>
    </xf>
    <xf numFmtId="0" fontId="56" fillId="0" borderId="23" xfId="0" applyFont="1" applyFill="1" applyBorder="1" applyAlignment="1">
      <alignment vertical="top" wrapText="1"/>
    </xf>
    <xf numFmtId="0" fontId="56" fillId="0" borderId="45" xfId="0" applyFont="1" applyFill="1" applyBorder="1" applyAlignment="1">
      <alignment vertical="top" wrapText="1"/>
    </xf>
    <xf numFmtId="0" fontId="56" fillId="50" borderId="45" xfId="0" applyFont="1" applyFill="1" applyBorder="1" applyAlignment="1">
      <alignment horizontal="left" vertical="top" wrapText="1"/>
    </xf>
    <xf numFmtId="0" fontId="56" fillId="0" borderId="73" xfId="0" applyFont="1" applyFill="1" applyBorder="1" applyAlignment="1">
      <alignment horizontal="left" vertical="top" wrapText="1"/>
    </xf>
    <xf numFmtId="0" fontId="61" fillId="0" borderId="19" xfId="0" applyFont="1" applyFill="1" applyBorder="1" applyAlignment="1">
      <alignment horizontal="left" vertical="top" wrapText="1"/>
    </xf>
    <xf numFmtId="0" fontId="61" fillId="0" borderId="16" xfId="0" applyFont="1" applyFill="1" applyBorder="1" applyAlignment="1">
      <alignment horizontal="left" vertical="top" wrapText="1"/>
    </xf>
    <xf numFmtId="0" fontId="61" fillId="0" borderId="22" xfId="0" applyFont="1" applyFill="1" applyBorder="1" applyAlignment="1">
      <alignment horizontal="left" vertical="top" wrapText="1"/>
    </xf>
    <xf numFmtId="0" fontId="61" fillId="0" borderId="2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61" fillId="0" borderId="23" xfId="0" applyFont="1" applyFill="1" applyBorder="1" applyAlignment="1">
      <alignment horizontal="left" vertical="top" wrapText="1"/>
    </xf>
    <xf numFmtId="0" fontId="61" fillId="0" borderId="17" xfId="0" applyFont="1" applyFill="1" applyBorder="1" applyAlignment="1">
      <alignment horizontal="left" vertical="top" wrapText="1"/>
    </xf>
    <xf numFmtId="0" fontId="61" fillId="0" borderId="18" xfId="0" applyFont="1" applyFill="1" applyBorder="1" applyAlignment="1">
      <alignment horizontal="left" vertical="top" wrapText="1"/>
    </xf>
    <xf numFmtId="0" fontId="61" fillId="0" borderId="45" xfId="0" applyFont="1" applyFill="1" applyBorder="1" applyAlignment="1">
      <alignment horizontal="left" vertical="top" wrapText="1"/>
    </xf>
    <xf numFmtId="0" fontId="20" fillId="50" borderId="55" xfId="0" applyFont="1" applyFill="1" applyBorder="1" applyAlignment="1">
      <alignment horizontal="left" vertical="center" wrapText="1"/>
    </xf>
    <xf numFmtId="0" fontId="20" fillId="50" borderId="74" xfId="0" applyFont="1" applyFill="1" applyBorder="1" applyAlignment="1">
      <alignment horizontal="left" vertical="center" wrapText="1"/>
    </xf>
    <xf numFmtId="0" fontId="20" fillId="50" borderId="1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45" xfId="0" applyFont="1" applyFill="1" applyBorder="1" applyAlignment="1">
      <alignment horizontal="center" vertical="top" wrapText="1"/>
    </xf>
    <xf numFmtId="0" fontId="18" fillId="50" borderId="22" xfId="0" applyFont="1" applyFill="1" applyBorder="1" applyAlignment="1">
      <alignment horizontal="left" vertical="top" wrapText="1"/>
    </xf>
    <xf numFmtId="0" fontId="18" fillId="50" borderId="23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  <xf numFmtId="0" fontId="56" fillId="0" borderId="29" xfId="0" applyFont="1" applyFill="1" applyBorder="1" applyAlignment="1">
      <alignment horizontal="left" vertical="top" wrapText="1"/>
    </xf>
    <xf numFmtId="0" fontId="56" fillId="0" borderId="47" xfId="0" applyFont="1" applyFill="1" applyBorder="1" applyAlignment="1">
      <alignment horizontal="left" vertical="top" wrapText="1"/>
    </xf>
    <xf numFmtId="0" fontId="18" fillId="52" borderId="27" xfId="0" applyFont="1" applyFill="1" applyBorder="1" applyAlignment="1">
      <alignment horizontal="left" vertical="top" wrapText="1"/>
    </xf>
    <xf numFmtId="0" fontId="18" fillId="52" borderId="29" xfId="0" applyFont="1" applyFill="1" applyBorder="1" applyAlignment="1">
      <alignment horizontal="left" vertical="top" wrapText="1"/>
    </xf>
    <xf numFmtId="0" fontId="18" fillId="52" borderId="47" xfId="0" applyFont="1" applyFill="1" applyBorder="1" applyAlignment="1">
      <alignment horizontal="left" vertical="top" wrapText="1"/>
    </xf>
    <xf numFmtId="0" fontId="18" fillId="0" borderId="54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18" fillId="52" borderId="13" xfId="0" applyFont="1" applyFill="1" applyBorder="1" applyAlignment="1">
      <alignment vertical="top" wrapText="1"/>
    </xf>
    <xf numFmtId="0" fontId="56" fillId="0" borderId="26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56" fillId="0" borderId="34" xfId="0" applyFont="1" applyFill="1" applyBorder="1" applyAlignment="1">
      <alignment horizontal="left" vertical="top" wrapText="1"/>
    </xf>
    <xf numFmtId="0" fontId="56" fillId="0" borderId="75" xfId="0" applyFont="1" applyFill="1" applyBorder="1" applyAlignment="1">
      <alignment horizontal="center" vertical="top" wrapText="1"/>
    </xf>
    <xf numFmtId="0" fontId="56" fillId="50" borderId="65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right" wrapText="1"/>
    </xf>
    <xf numFmtId="0" fontId="10" fillId="0" borderId="7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0" fontId="10" fillId="0" borderId="7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59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0" fillId="0" borderId="77" xfId="0" applyFont="1" applyFill="1" applyBorder="1" applyAlignment="1">
      <alignment horizontal="center" vertical="top" wrapText="1"/>
    </xf>
    <xf numFmtId="0" fontId="10" fillId="0" borderId="78" xfId="0" applyFont="1" applyFill="1" applyBorder="1" applyAlignment="1">
      <alignment horizontal="center" vertical="top" wrapText="1"/>
    </xf>
    <xf numFmtId="0" fontId="10" fillId="0" borderId="72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0" fontId="12" fillId="0" borderId="48" xfId="0" applyFont="1" applyFill="1" applyBorder="1" applyAlignment="1">
      <alignment horizontal="left" vertical="top" wrapText="1"/>
    </xf>
    <xf numFmtId="0" fontId="56" fillId="0" borderId="72" xfId="0" applyFont="1" applyFill="1" applyBorder="1" applyAlignment="1">
      <alignment horizontal="justify" vertical="top" wrapText="1"/>
    </xf>
    <xf numFmtId="0" fontId="56" fillId="0" borderId="66" xfId="0" applyFont="1" applyFill="1" applyBorder="1" applyAlignment="1">
      <alignment horizontal="justify" vertical="top" wrapText="1"/>
    </xf>
    <xf numFmtId="0" fontId="56" fillId="0" borderId="73" xfId="0" applyFont="1" applyFill="1" applyBorder="1" applyAlignment="1">
      <alignment horizontal="justify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175" fontId="56" fillId="52" borderId="40" xfId="0" applyNumberFormat="1" applyFont="1" applyFill="1" applyBorder="1" applyAlignment="1">
      <alignment vertical="top" wrapText="1"/>
    </xf>
    <xf numFmtId="175" fontId="56" fillId="52" borderId="15" xfId="0" applyNumberFormat="1" applyFont="1" applyFill="1" applyBorder="1" applyAlignment="1">
      <alignment vertical="top" wrapText="1"/>
    </xf>
    <xf numFmtId="0" fontId="57" fillId="52" borderId="79" xfId="0" applyFont="1" applyFill="1" applyBorder="1" applyAlignment="1">
      <alignment horizontal="left" vertical="top" wrapText="1"/>
    </xf>
    <xf numFmtId="0" fontId="57" fillId="52" borderId="57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50" borderId="13" xfId="0" applyFont="1" applyFill="1" applyBorder="1" applyAlignment="1">
      <alignment horizontal="left" vertical="top" wrapText="1"/>
    </xf>
    <xf numFmtId="0" fontId="18" fillId="50" borderId="1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20" fillId="52" borderId="1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29" xfId="0" applyFont="1" applyFill="1" applyBorder="1" applyAlignment="1">
      <alignment horizontal="left" vertical="top" wrapText="1"/>
    </xf>
    <xf numFmtId="0" fontId="18" fillId="0" borderId="47" xfId="0" applyFont="1" applyFill="1" applyBorder="1" applyAlignment="1">
      <alignment horizontal="left" vertical="top" wrapText="1"/>
    </xf>
    <xf numFmtId="175" fontId="18" fillId="52" borderId="14" xfId="0" applyNumberFormat="1" applyFont="1" applyFill="1" applyBorder="1" applyAlignment="1">
      <alignment horizontal="center" vertical="top" wrapText="1"/>
    </xf>
    <xf numFmtId="175" fontId="18" fillId="52" borderId="15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8" fillId="50" borderId="73" xfId="0" applyFont="1" applyFill="1" applyBorder="1" applyAlignment="1">
      <alignment horizontal="left" vertical="top" wrapText="1"/>
    </xf>
    <xf numFmtId="0" fontId="18" fillId="50" borderId="52" xfId="0" applyFont="1" applyFill="1" applyBorder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Percent" xfId="58"/>
    <cellStyle name="Гарний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'язана клітинка" xfId="67"/>
    <cellStyle name="Контрольна клітинка" xfId="68"/>
    <cellStyle name="Назва" xfId="69"/>
    <cellStyle name="Нейтральний" xfId="70"/>
    <cellStyle name="Обчислення" xfId="71"/>
    <cellStyle name="Followed Hyperlink" xfId="72"/>
    <cellStyle name="Підсумок" xfId="73"/>
    <cellStyle name="Поганий" xfId="74"/>
    <cellStyle name="Примітка" xfId="75"/>
    <cellStyle name="Результат" xfId="76"/>
    <cellStyle name="Текст попередження" xfId="77"/>
    <cellStyle name="Текст пояснення" xfId="78"/>
    <cellStyle name="Comma" xfId="79"/>
    <cellStyle name="Comma [0]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0"/>
  <sheetViews>
    <sheetView tabSelected="1" view="pageBreakPreview" zoomScale="60" zoomScaleNormal="85" zoomScalePageLayoutView="75" workbookViewId="0" topLeftCell="A31">
      <selection activeCell="C46" sqref="C46:C52"/>
    </sheetView>
  </sheetViews>
  <sheetFormatPr defaultColWidth="9.00390625" defaultRowHeight="12.75"/>
  <cols>
    <col min="1" max="1" width="17.125" style="1" customWidth="1"/>
    <col min="2" max="2" width="18.125" style="1" customWidth="1"/>
    <col min="3" max="3" width="61.625" style="1" customWidth="1"/>
    <col min="4" max="4" width="15.375" style="1" customWidth="1"/>
    <col min="5" max="5" width="20.75390625" style="1" customWidth="1"/>
    <col min="6" max="6" width="10.75390625" style="1" customWidth="1"/>
    <col min="7" max="7" width="13.00390625" style="1" customWidth="1"/>
    <col min="8" max="8" width="17.125" style="1" customWidth="1"/>
    <col min="9" max="9" width="39.125" style="1" customWidth="1"/>
    <col min="10" max="10" width="27.375" style="1" customWidth="1"/>
    <col min="11" max="11" width="28.25390625" style="1" customWidth="1"/>
    <col min="12" max="12" width="21.125" style="1" customWidth="1"/>
    <col min="13" max="13" width="28.25390625" style="1" customWidth="1"/>
    <col min="14" max="14" width="12.75390625" style="1" bestFit="1" customWidth="1"/>
    <col min="15" max="15" width="10.75390625" style="1" bestFit="1" customWidth="1"/>
    <col min="16" max="16" width="12.125" style="1" bestFit="1" customWidth="1"/>
    <col min="17" max="17" width="13.25390625" style="1" bestFit="1" customWidth="1"/>
    <col min="18" max="16384" width="9.125" style="1" customWidth="1"/>
  </cols>
  <sheetData>
    <row r="1" ht="12.75"/>
    <row r="2" spans="1:12" ht="30" customHeight="1">
      <c r="A2" s="485" t="s">
        <v>40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</row>
    <row r="3" spans="1:12" ht="21.75" customHeight="1" thickBot="1">
      <c r="A3" s="7"/>
      <c r="B3" s="6"/>
      <c r="C3" s="6"/>
      <c r="D3" s="6"/>
      <c r="E3" s="6"/>
      <c r="F3" s="6"/>
      <c r="G3" s="6"/>
      <c r="H3" s="6"/>
      <c r="I3" s="6"/>
      <c r="J3" s="6"/>
      <c r="K3" s="486" t="s">
        <v>30</v>
      </c>
      <c r="L3" s="486"/>
    </row>
    <row r="4" spans="1:12" ht="35.25" customHeight="1" thickBot="1">
      <c r="A4" s="495" t="s">
        <v>16</v>
      </c>
      <c r="B4" s="493" t="s">
        <v>72</v>
      </c>
      <c r="C4" s="495" t="s">
        <v>17</v>
      </c>
      <c r="D4" s="491" t="s">
        <v>18</v>
      </c>
      <c r="E4" s="489" t="s">
        <v>19</v>
      </c>
      <c r="F4" s="487" t="s">
        <v>3</v>
      </c>
      <c r="G4" s="503" t="s">
        <v>20</v>
      </c>
      <c r="H4" s="504"/>
      <c r="I4" s="500" t="s">
        <v>22</v>
      </c>
      <c r="J4" s="501"/>
      <c r="K4" s="501"/>
      <c r="L4" s="502"/>
    </row>
    <row r="5" spans="1:12" ht="93.75" customHeight="1" thickBot="1">
      <c r="A5" s="496"/>
      <c r="B5" s="494"/>
      <c r="C5" s="496"/>
      <c r="D5" s="492"/>
      <c r="E5" s="490"/>
      <c r="F5" s="488"/>
      <c r="G5" s="505"/>
      <c r="H5" s="506"/>
      <c r="I5" s="9" t="s">
        <v>21</v>
      </c>
      <c r="J5" s="9" t="s">
        <v>41</v>
      </c>
      <c r="K5" s="9" t="s">
        <v>42</v>
      </c>
      <c r="L5" s="10" t="s">
        <v>43</v>
      </c>
    </row>
    <row r="6" spans="1:12" ht="1.5" customHeight="1" hidden="1" thickBot="1">
      <c r="A6" s="497" t="s">
        <v>14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9"/>
    </row>
    <row r="7" spans="1:12" ht="24" customHeight="1" hidden="1">
      <c r="A7" s="507" t="s">
        <v>12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9"/>
    </row>
    <row r="8" spans="1:12" ht="1.5" customHeight="1" hidden="1" thickBot="1">
      <c r="A8" s="513" t="s">
        <v>13</v>
      </c>
      <c r="B8" s="498"/>
      <c r="C8" s="498"/>
      <c r="D8" s="514"/>
      <c r="E8" s="514"/>
      <c r="F8" s="498"/>
      <c r="G8" s="498"/>
      <c r="H8" s="498"/>
      <c r="I8" s="514"/>
      <c r="J8" s="514"/>
      <c r="K8" s="514"/>
      <c r="L8" s="515"/>
    </row>
    <row r="9" spans="1:14" ht="37.5" customHeight="1" thickBot="1">
      <c r="A9" s="376" t="s">
        <v>73</v>
      </c>
      <c r="B9" s="376" t="s">
        <v>187</v>
      </c>
      <c r="C9" s="510" t="s">
        <v>59</v>
      </c>
      <c r="D9" s="418" t="s">
        <v>44</v>
      </c>
      <c r="E9" s="469" t="s">
        <v>55</v>
      </c>
      <c r="F9" s="381" t="s">
        <v>23</v>
      </c>
      <c r="G9" s="24"/>
      <c r="H9" s="55">
        <f>H10+H11+H12</f>
        <v>1504262.2000000002</v>
      </c>
      <c r="I9" s="74" t="s">
        <v>108</v>
      </c>
      <c r="J9" s="57">
        <v>481357.4</v>
      </c>
      <c r="K9" s="57">
        <v>501427.4</v>
      </c>
      <c r="L9" s="75">
        <v>521477.4</v>
      </c>
      <c r="M9" s="4"/>
      <c r="N9" s="4"/>
    </row>
    <row r="10" spans="1:14" ht="24" customHeight="1" thickBot="1">
      <c r="A10" s="377"/>
      <c r="B10" s="377"/>
      <c r="C10" s="511"/>
      <c r="D10" s="419"/>
      <c r="E10" s="470"/>
      <c r="F10" s="382"/>
      <c r="G10" s="25" t="s">
        <v>52</v>
      </c>
      <c r="H10" s="60">
        <f>J9</f>
        <v>481357.4</v>
      </c>
      <c r="I10" s="76" t="s">
        <v>4</v>
      </c>
      <c r="J10" s="77"/>
      <c r="K10" s="77"/>
      <c r="L10" s="78"/>
      <c r="M10" s="4"/>
      <c r="N10" s="4"/>
    </row>
    <row r="11" spans="1:14" ht="31.5" customHeight="1" thickBot="1">
      <c r="A11" s="377"/>
      <c r="B11" s="377"/>
      <c r="C11" s="511"/>
      <c r="D11" s="419"/>
      <c r="E11" s="470"/>
      <c r="F11" s="382"/>
      <c r="G11" s="25" t="s">
        <v>53</v>
      </c>
      <c r="H11" s="60">
        <f>K9</f>
        <v>501427.4</v>
      </c>
      <c r="I11" s="79" t="s">
        <v>109</v>
      </c>
      <c r="J11" s="77">
        <v>415.2</v>
      </c>
      <c r="K11" s="77">
        <v>418.2</v>
      </c>
      <c r="L11" s="78">
        <v>421.2</v>
      </c>
      <c r="M11" s="4"/>
      <c r="N11" s="4"/>
    </row>
    <row r="12" spans="1:16" ht="16.5" customHeight="1" thickBot="1">
      <c r="A12" s="377"/>
      <c r="B12" s="377"/>
      <c r="C12" s="511"/>
      <c r="D12" s="419"/>
      <c r="E12" s="470"/>
      <c r="F12" s="383"/>
      <c r="G12" s="26" t="s">
        <v>54</v>
      </c>
      <c r="H12" s="68">
        <f>L9</f>
        <v>521477.4</v>
      </c>
      <c r="I12" s="76" t="s">
        <v>5</v>
      </c>
      <c r="J12" s="77"/>
      <c r="K12" s="77"/>
      <c r="L12" s="78"/>
      <c r="M12" s="4"/>
      <c r="N12" s="4"/>
      <c r="P12" s="15"/>
    </row>
    <row r="13" spans="1:14" ht="32.25" thickBot="1">
      <c r="A13" s="377"/>
      <c r="B13" s="377"/>
      <c r="C13" s="511"/>
      <c r="D13" s="419"/>
      <c r="E13" s="470"/>
      <c r="F13" s="382" t="s">
        <v>24</v>
      </c>
      <c r="G13" s="25" t="s">
        <v>52</v>
      </c>
      <c r="H13" s="60">
        <f>J9</f>
        <v>481357.4</v>
      </c>
      <c r="I13" s="79" t="s">
        <v>110</v>
      </c>
      <c r="J13" s="77">
        <f>J9/J11</f>
        <v>1159.3386319845858</v>
      </c>
      <c r="K13" s="77">
        <f>K9/K11</f>
        <v>1199.0133907221425</v>
      </c>
      <c r="L13" s="78">
        <f>L9/L11</f>
        <v>1238.0754985754986</v>
      </c>
      <c r="M13" s="4"/>
      <c r="N13" s="4"/>
    </row>
    <row r="14" spans="1:14" ht="25.5" customHeight="1" thickBot="1">
      <c r="A14" s="377"/>
      <c r="B14" s="377"/>
      <c r="C14" s="511"/>
      <c r="D14" s="419"/>
      <c r="E14" s="470"/>
      <c r="F14" s="382"/>
      <c r="G14" s="25" t="s">
        <v>53</v>
      </c>
      <c r="H14" s="60">
        <f>K9</f>
        <v>501427.4</v>
      </c>
      <c r="I14" s="76" t="s">
        <v>6</v>
      </c>
      <c r="J14" s="77"/>
      <c r="K14" s="77"/>
      <c r="L14" s="78"/>
      <c r="M14" s="4"/>
      <c r="N14" s="4"/>
    </row>
    <row r="15" spans="1:14" ht="37.5" customHeight="1" thickBot="1">
      <c r="A15" s="175"/>
      <c r="B15" s="175"/>
      <c r="C15" s="512"/>
      <c r="D15" s="420"/>
      <c r="E15" s="471"/>
      <c r="F15" s="383"/>
      <c r="G15" s="26" t="s">
        <v>54</v>
      </c>
      <c r="H15" s="68">
        <f>L9</f>
        <v>521477.4</v>
      </c>
      <c r="I15" s="79" t="s">
        <v>111</v>
      </c>
      <c r="J15" s="77">
        <v>90</v>
      </c>
      <c r="K15" s="77">
        <v>95</v>
      </c>
      <c r="L15" s="78">
        <v>95</v>
      </c>
      <c r="M15" s="4"/>
      <c r="N15" s="4"/>
    </row>
    <row r="16" spans="1:14" ht="32.25" customHeight="1" thickBot="1">
      <c r="A16" s="175"/>
      <c r="B16" s="175"/>
      <c r="C16" s="426" t="s">
        <v>45</v>
      </c>
      <c r="D16" s="418" t="s">
        <v>44</v>
      </c>
      <c r="E16" s="469" t="s">
        <v>55</v>
      </c>
      <c r="F16" s="381" t="s">
        <v>23</v>
      </c>
      <c r="G16" s="24"/>
      <c r="H16" s="80">
        <f>J16+K16+L16</f>
        <v>50190</v>
      </c>
      <c r="I16" s="81" t="s">
        <v>112</v>
      </c>
      <c r="J16" s="59">
        <v>15626.9</v>
      </c>
      <c r="K16" s="59">
        <v>16705.2</v>
      </c>
      <c r="L16" s="59">
        <v>17857.9</v>
      </c>
      <c r="M16" s="4"/>
      <c r="N16" s="4"/>
    </row>
    <row r="17" spans="1:14" ht="16.5" thickBot="1">
      <c r="A17" s="175"/>
      <c r="B17" s="175"/>
      <c r="C17" s="427"/>
      <c r="D17" s="419"/>
      <c r="E17" s="470"/>
      <c r="F17" s="382"/>
      <c r="G17" s="25" t="s">
        <v>52</v>
      </c>
      <c r="H17" s="82">
        <f>J16</f>
        <v>15626.9</v>
      </c>
      <c r="I17" s="83" t="s">
        <v>4</v>
      </c>
      <c r="J17" s="63"/>
      <c r="K17" s="63"/>
      <c r="L17" s="63"/>
      <c r="M17" s="4"/>
      <c r="N17" s="4"/>
    </row>
    <row r="18" spans="1:14" ht="32.25" thickBot="1">
      <c r="A18" s="175"/>
      <c r="B18" s="175"/>
      <c r="C18" s="427"/>
      <c r="D18" s="419"/>
      <c r="E18" s="470"/>
      <c r="F18" s="382"/>
      <c r="G18" s="25" t="s">
        <v>53</v>
      </c>
      <c r="H18" s="82">
        <f>K16</f>
        <v>16705.2</v>
      </c>
      <c r="I18" s="70" t="s">
        <v>113</v>
      </c>
      <c r="J18" s="67">
        <v>2585</v>
      </c>
      <c r="K18" s="67">
        <v>2549</v>
      </c>
      <c r="L18" s="67">
        <v>2723</v>
      </c>
      <c r="M18" s="4"/>
      <c r="N18" s="4"/>
    </row>
    <row r="19" spans="1:14" ht="16.5" thickBot="1">
      <c r="A19" s="175"/>
      <c r="B19" s="175"/>
      <c r="C19" s="427"/>
      <c r="D19" s="419"/>
      <c r="E19" s="470"/>
      <c r="F19" s="383"/>
      <c r="G19" s="26" t="s">
        <v>54</v>
      </c>
      <c r="H19" s="84">
        <f>L16</f>
        <v>17857.9</v>
      </c>
      <c r="I19" s="83" t="s">
        <v>5</v>
      </c>
      <c r="J19" s="63"/>
      <c r="K19" s="63"/>
      <c r="L19" s="63"/>
      <c r="M19" s="4"/>
      <c r="N19" s="4"/>
    </row>
    <row r="20" spans="1:14" ht="15.75" customHeight="1" thickBot="1">
      <c r="A20" s="175"/>
      <c r="B20" s="175"/>
      <c r="C20" s="427"/>
      <c r="D20" s="419"/>
      <c r="E20" s="470"/>
      <c r="F20" s="382" t="s">
        <v>24</v>
      </c>
      <c r="G20" s="25" t="s">
        <v>52</v>
      </c>
      <c r="H20" s="82">
        <f>J16</f>
        <v>15626.9</v>
      </c>
      <c r="I20" s="70" t="s">
        <v>114</v>
      </c>
      <c r="J20" s="63">
        <v>6</v>
      </c>
      <c r="K20" s="63">
        <v>6.5</v>
      </c>
      <c r="L20" s="63">
        <v>6.5</v>
      </c>
      <c r="M20" s="4"/>
      <c r="N20" s="4"/>
    </row>
    <row r="21" spans="1:14" ht="16.5" thickBot="1">
      <c r="A21" s="175"/>
      <c r="B21" s="175"/>
      <c r="C21" s="427"/>
      <c r="D21" s="419"/>
      <c r="E21" s="470"/>
      <c r="F21" s="382"/>
      <c r="G21" s="25" t="s">
        <v>53</v>
      </c>
      <c r="H21" s="82">
        <f>K16</f>
        <v>16705.2</v>
      </c>
      <c r="I21" s="83" t="s">
        <v>6</v>
      </c>
      <c r="J21" s="63"/>
      <c r="K21" s="63"/>
      <c r="L21" s="63"/>
      <c r="M21" s="4"/>
      <c r="N21" s="4"/>
    </row>
    <row r="22" spans="1:14" ht="81.75" customHeight="1" thickBot="1">
      <c r="A22" s="175"/>
      <c r="B22" s="175"/>
      <c r="C22" s="428"/>
      <c r="D22" s="420"/>
      <c r="E22" s="471"/>
      <c r="F22" s="382"/>
      <c r="G22" s="26" t="s">
        <v>54</v>
      </c>
      <c r="H22" s="85">
        <f>L16</f>
        <v>17857.9</v>
      </c>
      <c r="I22" s="103" t="s">
        <v>106</v>
      </c>
      <c r="J22" s="72">
        <v>100</v>
      </c>
      <c r="K22" s="72">
        <v>100</v>
      </c>
      <c r="L22" s="72">
        <v>100</v>
      </c>
      <c r="M22" s="53"/>
      <c r="N22" s="4"/>
    </row>
    <row r="23" spans="1:14" ht="36" customHeight="1">
      <c r="A23" s="175"/>
      <c r="B23" s="175"/>
      <c r="C23" s="373" t="s">
        <v>86</v>
      </c>
      <c r="D23" s="376" t="s">
        <v>44</v>
      </c>
      <c r="E23" s="476" t="s">
        <v>55</v>
      </c>
      <c r="F23" s="381" t="s">
        <v>23</v>
      </c>
      <c r="G23" s="27"/>
      <c r="H23" s="155">
        <f>J23+K23+L23</f>
        <v>597957.3</v>
      </c>
      <c r="I23" s="218" t="s">
        <v>115</v>
      </c>
      <c r="J23" s="87">
        <v>111142.1</v>
      </c>
      <c r="K23" s="88">
        <v>231444.2</v>
      </c>
      <c r="L23" s="88">
        <v>255371</v>
      </c>
      <c r="M23" s="4"/>
      <c r="N23" s="4"/>
    </row>
    <row r="24" spans="1:14" ht="36" customHeight="1">
      <c r="A24" s="175"/>
      <c r="B24" s="175"/>
      <c r="C24" s="374"/>
      <c r="D24" s="377"/>
      <c r="E24" s="477"/>
      <c r="F24" s="382"/>
      <c r="G24" s="28" t="s">
        <v>52</v>
      </c>
      <c r="H24" s="60">
        <f>J23</f>
        <v>111142.1</v>
      </c>
      <c r="I24" s="121" t="s">
        <v>31</v>
      </c>
      <c r="J24" s="90">
        <f>J25+J26+J27+J28+J29</f>
        <v>10103</v>
      </c>
      <c r="K24" s="91">
        <f>K25+K26+K27+K28+K29</f>
        <v>17071</v>
      </c>
      <c r="L24" s="91">
        <f>L25+L26+L27+L28+L29</f>
        <v>18351</v>
      </c>
      <c r="M24" s="4"/>
      <c r="N24" s="4"/>
    </row>
    <row r="25" spans="1:14" ht="40.5" customHeight="1">
      <c r="A25" s="175"/>
      <c r="B25" s="175"/>
      <c r="C25" s="374"/>
      <c r="D25" s="377"/>
      <c r="E25" s="477"/>
      <c r="F25" s="382"/>
      <c r="G25" s="28" t="s">
        <v>53</v>
      </c>
      <c r="H25" s="60">
        <f>K23</f>
        <v>231444.2</v>
      </c>
      <c r="I25" s="132" t="s">
        <v>116</v>
      </c>
      <c r="J25" s="92">
        <v>2070</v>
      </c>
      <c r="K25" s="93">
        <v>5221</v>
      </c>
      <c r="L25" s="93">
        <v>5221</v>
      </c>
      <c r="M25" s="4"/>
      <c r="N25" s="4"/>
    </row>
    <row r="26" spans="1:14" ht="46.5" customHeight="1">
      <c r="A26" s="175"/>
      <c r="B26" s="175"/>
      <c r="C26" s="374"/>
      <c r="D26" s="377"/>
      <c r="E26" s="477"/>
      <c r="F26" s="382"/>
      <c r="G26" s="28" t="s">
        <v>54</v>
      </c>
      <c r="H26" s="178">
        <f>L23</f>
        <v>255371</v>
      </c>
      <c r="I26" s="132" t="s">
        <v>90</v>
      </c>
      <c r="J26" s="92">
        <v>901</v>
      </c>
      <c r="K26" s="93">
        <v>1315</v>
      </c>
      <c r="L26" s="93">
        <v>1384</v>
      </c>
      <c r="M26" s="4"/>
      <c r="N26" s="4"/>
    </row>
    <row r="27" spans="1:14" ht="51" customHeight="1" thickBot="1">
      <c r="A27" s="175"/>
      <c r="B27" s="175"/>
      <c r="C27" s="374"/>
      <c r="D27" s="377"/>
      <c r="E27" s="477"/>
      <c r="F27" s="175"/>
      <c r="G27" s="28"/>
      <c r="H27" s="188"/>
      <c r="I27" s="132" t="s">
        <v>91</v>
      </c>
      <c r="J27" s="92">
        <v>1615</v>
      </c>
      <c r="K27" s="93">
        <v>2086</v>
      </c>
      <c r="L27" s="93">
        <v>2291</v>
      </c>
      <c r="M27" s="4"/>
      <c r="N27" s="4"/>
    </row>
    <row r="28" spans="1:14" ht="36.75" customHeight="1">
      <c r="A28" s="175"/>
      <c r="B28" s="175"/>
      <c r="C28" s="374"/>
      <c r="D28" s="377"/>
      <c r="E28" s="477"/>
      <c r="F28" s="381" t="s">
        <v>24</v>
      </c>
      <c r="G28" s="27" t="s">
        <v>52</v>
      </c>
      <c r="H28" s="203">
        <f>J23</f>
        <v>111142.1</v>
      </c>
      <c r="I28" s="132" t="s">
        <v>92</v>
      </c>
      <c r="J28" s="92">
        <v>517</v>
      </c>
      <c r="K28" s="93">
        <v>760</v>
      </c>
      <c r="L28" s="93">
        <v>836</v>
      </c>
      <c r="M28" s="4"/>
      <c r="N28" s="21"/>
    </row>
    <row r="29" spans="1:14" ht="39.75" customHeight="1">
      <c r="A29" s="175"/>
      <c r="B29" s="175"/>
      <c r="C29" s="374"/>
      <c r="D29" s="377"/>
      <c r="E29" s="477"/>
      <c r="F29" s="382"/>
      <c r="G29" s="28" t="s">
        <v>53</v>
      </c>
      <c r="H29" s="60">
        <f>K23</f>
        <v>231444.2</v>
      </c>
      <c r="I29" s="132" t="s">
        <v>93</v>
      </c>
      <c r="J29" s="94">
        <v>5000</v>
      </c>
      <c r="K29" s="95">
        <v>7689</v>
      </c>
      <c r="L29" s="95">
        <v>8619</v>
      </c>
      <c r="M29" s="4"/>
      <c r="N29" s="4"/>
    </row>
    <row r="30" spans="1:14" ht="26.25" customHeight="1">
      <c r="A30" s="175"/>
      <c r="B30" s="175"/>
      <c r="C30" s="374"/>
      <c r="D30" s="377"/>
      <c r="E30" s="477"/>
      <c r="F30" s="382"/>
      <c r="G30" s="28" t="s">
        <v>54</v>
      </c>
      <c r="H30" s="178">
        <f>L23</f>
        <v>255371</v>
      </c>
      <c r="I30" s="219"/>
      <c r="J30" s="97"/>
      <c r="K30" s="96"/>
      <c r="L30" s="96"/>
      <c r="M30" s="4"/>
      <c r="N30" s="4"/>
    </row>
    <row r="31" spans="1:14" ht="69" customHeight="1">
      <c r="A31" s="175"/>
      <c r="B31" s="175"/>
      <c r="C31" s="374"/>
      <c r="D31" s="377"/>
      <c r="E31" s="477"/>
      <c r="F31" s="175"/>
      <c r="G31" s="28"/>
      <c r="H31" s="178"/>
      <c r="I31" s="121" t="s">
        <v>117</v>
      </c>
      <c r="J31" s="98">
        <v>25.9</v>
      </c>
      <c r="K31" s="99">
        <v>27.3</v>
      </c>
      <c r="L31" s="99">
        <v>29.2</v>
      </c>
      <c r="M31" s="4"/>
      <c r="N31" s="4"/>
    </row>
    <row r="32" spans="1:14" ht="52.5" customHeight="1">
      <c r="A32" s="175"/>
      <c r="B32" s="175"/>
      <c r="C32" s="374"/>
      <c r="D32" s="377"/>
      <c r="E32" s="477"/>
      <c r="F32" s="175"/>
      <c r="G32" s="28"/>
      <c r="H32" s="178"/>
      <c r="I32" s="132" t="s">
        <v>94</v>
      </c>
      <c r="J32" s="100">
        <v>9</v>
      </c>
      <c r="K32" s="101">
        <v>8.7</v>
      </c>
      <c r="L32" s="101">
        <v>9.5</v>
      </c>
      <c r="M32" s="4"/>
      <c r="N32" s="4"/>
    </row>
    <row r="33" spans="1:14" ht="54" customHeight="1">
      <c r="A33" s="175"/>
      <c r="B33" s="175"/>
      <c r="C33" s="374"/>
      <c r="D33" s="377"/>
      <c r="E33" s="477"/>
      <c r="F33" s="175"/>
      <c r="G33" s="28"/>
      <c r="H33" s="178"/>
      <c r="I33" s="132" t="s">
        <v>118</v>
      </c>
      <c r="J33" s="100">
        <v>3.5</v>
      </c>
      <c r="K33" s="101">
        <v>3.7</v>
      </c>
      <c r="L33" s="101">
        <v>3.9</v>
      </c>
      <c r="M33" s="4"/>
      <c r="N33" s="4"/>
    </row>
    <row r="34" spans="1:14" ht="48.75" customHeight="1" thickBot="1">
      <c r="A34" s="176"/>
      <c r="B34" s="176"/>
      <c r="C34" s="191"/>
      <c r="D34" s="191"/>
      <c r="E34" s="195"/>
      <c r="F34" s="176"/>
      <c r="G34" s="30"/>
      <c r="H34" s="188"/>
      <c r="I34" s="220" t="s">
        <v>188</v>
      </c>
      <c r="J34" s="196">
        <v>62.2</v>
      </c>
      <c r="K34" s="197">
        <v>66.9</v>
      </c>
      <c r="L34" s="197">
        <v>70.1</v>
      </c>
      <c r="M34" s="4"/>
      <c r="N34" s="4"/>
    </row>
    <row r="35" spans="1:14" ht="54.75" customHeight="1">
      <c r="A35" s="180"/>
      <c r="B35" s="180"/>
      <c r="C35" s="194"/>
      <c r="D35" s="194"/>
      <c r="E35" s="198"/>
      <c r="F35" s="175"/>
      <c r="G35" s="28"/>
      <c r="H35" s="89"/>
      <c r="I35" s="199" t="s">
        <v>119</v>
      </c>
      <c r="J35" s="200">
        <v>2.3</v>
      </c>
      <c r="K35" s="201">
        <v>2.5</v>
      </c>
      <c r="L35" s="201">
        <v>2.6</v>
      </c>
      <c r="M35" s="4"/>
      <c r="N35" s="4"/>
    </row>
    <row r="36" spans="1:14" ht="95.25" customHeight="1" thickBot="1">
      <c r="A36" s="175"/>
      <c r="B36" s="175"/>
      <c r="C36" s="176"/>
      <c r="D36" s="176"/>
      <c r="E36" s="29"/>
      <c r="F36" s="176"/>
      <c r="G36" s="30"/>
      <c r="H36" s="102"/>
      <c r="I36" s="103" t="s">
        <v>120</v>
      </c>
      <c r="J36" s="104">
        <v>100</v>
      </c>
      <c r="K36" s="105">
        <v>100</v>
      </c>
      <c r="L36" s="105">
        <v>100</v>
      </c>
      <c r="M36" s="53"/>
      <c r="N36" s="4"/>
    </row>
    <row r="37" spans="1:14" ht="36" customHeight="1" thickBot="1">
      <c r="A37" s="175"/>
      <c r="B37" s="175"/>
      <c r="C37" s="422" t="s">
        <v>179</v>
      </c>
      <c r="D37" s="483" t="s">
        <v>44</v>
      </c>
      <c r="E37" s="480" t="s">
        <v>55</v>
      </c>
      <c r="F37" s="382" t="s">
        <v>23</v>
      </c>
      <c r="G37" s="25"/>
      <c r="H37" s="106">
        <f>J37+K37+L37</f>
        <v>2182.4</v>
      </c>
      <c r="I37" s="74" t="s">
        <v>108</v>
      </c>
      <c r="J37" s="107">
        <v>681</v>
      </c>
      <c r="K37" s="108">
        <v>722.4</v>
      </c>
      <c r="L37" s="109">
        <v>779</v>
      </c>
      <c r="M37" s="4"/>
      <c r="N37" s="4"/>
    </row>
    <row r="38" spans="1:14" ht="24" customHeight="1" thickBot="1">
      <c r="A38" s="175"/>
      <c r="B38" s="175"/>
      <c r="C38" s="422"/>
      <c r="D38" s="419"/>
      <c r="E38" s="480"/>
      <c r="F38" s="382"/>
      <c r="G38" s="25" t="s">
        <v>52</v>
      </c>
      <c r="H38" s="60">
        <f>J37</f>
        <v>681</v>
      </c>
      <c r="I38" s="56" t="s">
        <v>4</v>
      </c>
      <c r="J38" s="110"/>
      <c r="K38" s="111"/>
      <c r="L38" s="112"/>
      <c r="M38" s="4"/>
      <c r="N38" s="4"/>
    </row>
    <row r="39" spans="1:14" ht="38.25" customHeight="1" thickBot="1">
      <c r="A39" s="175"/>
      <c r="B39" s="175"/>
      <c r="C39" s="422"/>
      <c r="D39" s="419"/>
      <c r="E39" s="480"/>
      <c r="F39" s="382"/>
      <c r="G39" s="25" t="s">
        <v>53</v>
      </c>
      <c r="H39" s="60">
        <f>K37</f>
        <v>722.4</v>
      </c>
      <c r="I39" s="64" t="s">
        <v>95</v>
      </c>
      <c r="J39" s="113">
        <f>J40+J41</f>
        <v>80</v>
      </c>
      <c r="K39" s="114">
        <f>K40+K41</f>
        <v>85</v>
      </c>
      <c r="L39" s="115">
        <f>L40+L41</f>
        <v>90</v>
      </c>
      <c r="M39" s="4"/>
      <c r="N39" s="4"/>
    </row>
    <row r="40" spans="1:14" ht="21.75" customHeight="1" thickBot="1">
      <c r="A40" s="175"/>
      <c r="B40" s="175"/>
      <c r="C40" s="422"/>
      <c r="D40" s="419"/>
      <c r="E40" s="480"/>
      <c r="F40" s="382"/>
      <c r="G40" s="395" t="s">
        <v>54</v>
      </c>
      <c r="H40" s="368">
        <f>L37</f>
        <v>779</v>
      </c>
      <c r="I40" s="64" t="s">
        <v>32</v>
      </c>
      <c r="J40" s="113">
        <v>21</v>
      </c>
      <c r="K40" s="114">
        <v>30</v>
      </c>
      <c r="L40" s="115">
        <v>35</v>
      </c>
      <c r="M40" s="4"/>
      <c r="N40" s="4"/>
    </row>
    <row r="41" spans="1:14" ht="25.5" customHeight="1" thickBot="1">
      <c r="A41" s="175"/>
      <c r="B41" s="175"/>
      <c r="C41" s="422"/>
      <c r="D41" s="419"/>
      <c r="E41" s="480"/>
      <c r="F41" s="382"/>
      <c r="G41" s="395"/>
      <c r="H41" s="369"/>
      <c r="I41" s="64" t="s">
        <v>33</v>
      </c>
      <c r="J41" s="113">
        <v>59</v>
      </c>
      <c r="K41" s="114">
        <v>55</v>
      </c>
      <c r="L41" s="115">
        <v>55</v>
      </c>
      <c r="M41" s="4"/>
      <c r="N41" s="4"/>
    </row>
    <row r="42" spans="1:14" ht="21.75" customHeight="1" thickBot="1">
      <c r="A42" s="175"/>
      <c r="B42" s="175"/>
      <c r="C42" s="422"/>
      <c r="D42" s="419"/>
      <c r="E42" s="480"/>
      <c r="F42" s="383"/>
      <c r="G42" s="396"/>
      <c r="H42" s="370"/>
      <c r="I42" s="56" t="s">
        <v>5</v>
      </c>
      <c r="J42" s="62"/>
      <c r="K42" s="63"/>
      <c r="L42" s="73"/>
      <c r="M42" s="4"/>
      <c r="N42" s="4"/>
    </row>
    <row r="43" spans="1:14" ht="33.75" customHeight="1" thickBot="1">
      <c r="A43" s="175"/>
      <c r="B43" s="175"/>
      <c r="C43" s="422"/>
      <c r="D43" s="419"/>
      <c r="E43" s="480"/>
      <c r="F43" s="382" t="s">
        <v>24</v>
      </c>
      <c r="G43" s="25" t="s">
        <v>52</v>
      </c>
      <c r="H43" s="60">
        <f>J37</f>
        <v>681</v>
      </c>
      <c r="I43" s="64" t="s">
        <v>121</v>
      </c>
      <c r="J43" s="62">
        <f>J37/J39</f>
        <v>8.5125</v>
      </c>
      <c r="K43" s="63">
        <f>K37/K39</f>
        <v>8.498823529411764</v>
      </c>
      <c r="L43" s="73">
        <f>L37/L39</f>
        <v>8.655555555555555</v>
      </c>
      <c r="M43" s="4"/>
      <c r="N43" s="4"/>
    </row>
    <row r="44" spans="1:14" ht="21.75" customHeight="1" thickBot="1">
      <c r="A44" s="175"/>
      <c r="B44" s="175"/>
      <c r="C44" s="422"/>
      <c r="D44" s="419"/>
      <c r="E44" s="480"/>
      <c r="F44" s="382"/>
      <c r="G44" s="25" t="s">
        <v>53</v>
      </c>
      <c r="H44" s="60">
        <f>K37</f>
        <v>722.4</v>
      </c>
      <c r="I44" s="56" t="s">
        <v>6</v>
      </c>
      <c r="J44" s="62"/>
      <c r="K44" s="63"/>
      <c r="L44" s="73"/>
      <c r="M44" s="4"/>
      <c r="N44" s="4"/>
    </row>
    <row r="45" spans="1:14" ht="62.25" customHeight="1" thickBot="1">
      <c r="A45" s="175"/>
      <c r="B45" s="175"/>
      <c r="C45" s="484"/>
      <c r="D45" s="420"/>
      <c r="E45" s="480"/>
      <c r="F45" s="383"/>
      <c r="G45" s="26" t="s">
        <v>54</v>
      </c>
      <c r="H45" s="68">
        <f>L37</f>
        <v>779</v>
      </c>
      <c r="I45" s="64" t="s">
        <v>122</v>
      </c>
      <c r="J45" s="62">
        <v>100</v>
      </c>
      <c r="K45" s="72">
        <v>100</v>
      </c>
      <c r="L45" s="73">
        <v>100</v>
      </c>
      <c r="M45" s="54"/>
      <c r="N45" s="4"/>
    </row>
    <row r="46" spans="1:14" ht="41.25" customHeight="1" thickBot="1">
      <c r="A46" s="175"/>
      <c r="B46" s="175"/>
      <c r="C46" s="540" t="s">
        <v>192</v>
      </c>
      <c r="D46" s="418" t="s">
        <v>44</v>
      </c>
      <c r="E46" s="373" t="s">
        <v>55</v>
      </c>
      <c r="F46" s="381" t="s">
        <v>23</v>
      </c>
      <c r="G46" s="24"/>
      <c r="H46" s="55">
        <f>J46+K46+L46</f>
        <v>3000294</v>
      </c>
      <c r="I46" s="117" t="s">
        <v>108</v>
      </c>
      <c r="J46" s="59">
        <v>1000098</v>
      </c>
      <c r="K46" s="59">
        <v>1000098</v>
      </c>
      <c r="L46" s="59">
        <v>1000098</v>
      </c>
      <c r="M46" s="4"/>
      <c r="N46" s="4"/>
    </row>
    <row r="47" spans="1:14" ht="23.25" customHeight="1" thickBot="1">
      <c r="A47" s="175"/>
      <c r="B47" s="175"/>
      <c r="C47" s="466"/>
      <c r="D47" s="419"/>
      <c r="E47" s="374"/>
      <c r="F47" s="382"/>
      <c r="G47" s="25" t="s">
        <v>52</v>
      </c>
      <c r="H47" s="60">
        <f>J46</f>
        <v>1000098</v>
      </c>
      <c r="I47" s="83" t="s">
        <v>4</v>
      </c>
      <c r="J47" s="111"/>
      <c r="K47" s="111"/>
      <c r="L47" s="111"/>
      <c r="M47" s="4"/>
      <c r="N47" s="4"/>
    </row>
    <row r="48" spans="1:14" ht="48" customHeight="1" thickBot="1">
      <c r="A48" s="175"/>
      <c r="B48" s="175"/>
      <c r="C48" s="466"/>
      <c r="D48" s="419"/>
      <c r="E48" s="374"/>
      <c r="F48" s="382"/>
      <c r="G48" s="25" t="s">
        <v>53</v>
      </c>
      <c r="H48" s="60">
        <f>K46</f>
        <v>1000098</v>
      </c>
      <c r="I48" s="70" t="s">
        <v>123</v>
      </c>
      <c r="J48" s="63">
        <v>38.4</v>
      </c>
      <c r="K48" s="63">
        <v>38.4</v>
      </c>
      <c r="L48" s="63">
        <v>38.4</v>
      </c>
      <c r="M48" s="4"/>
      <c r="N48" s="4"/>
    </row>
    <row r="49" spans="1:14" ht="18" customHeight="1" thickBot="1">
      <c r="A49" s="175"/>
      <c r="B49" s="175"/>
      <c r="C49" s="466"/>
      <c r="D49" s="419"/>
      <c r="E49" s="374"/>
      <c r="F49" s="383"/>
      <c r="G49" s="26" t="s">
        <v>54</v>
      </c>
      <c r="H49" s="68">
        <f>L46</f>
        <v>1000098</v>
      </c>
      <c r="I49" s="83" t="s">
        <v>5</v>
      </c>
      <c r="J49" s="63"/>
      <c r="K49" s="63"/>
      <c r="L49" s="63"/>
      <c r="M49" s="4"/>
      <c r="N49" s="4"/>
    </row>
    <row r="50" spans="1:14" ht="38.25" customHeight="1" thickBot="1">
      <c r="A50" s="175"/>
      <c r="B50" s="175"/>
      <c r="C50" s="466"/>
      <c r="D50" s="419"/>
      <c r="E50" s="374"/>
      <c r="F50" s="381" t="s">
        <v>24</v>
      </c>
      <c r="G50" s="25" t="s">
        <v>52</v>
      </c>
      <c r="H50" s="118">
        <f>J46</f>
        <v>1000098</v>
      </c>
      <c r="I50" s="70" t="s">
        <v>124</v>
      </c>
      <c r="J50" s="119">
        <f>J46/J48/12</f>
        <v>2170.3515625</v>
      </c>
      <c r="K50" s="119">
        <f>K46/K48/12</f>
        <v>2170.3515625</v>
      </c>
      <c r="L50" s="119">
        <f>L46/L48/12</f>
        <v>2170.3515625</v>
      </c>
      <c r="M50" s="4"/>
      <c r="N50" s="4"/>
    </row>
    <row r="51" spans="1:14" ht="26.25" customHeight="1" thickBot="1">
      <c r="A51" s="175"/>
      <c r="B51" s="175"/>
      <c r="C51" s="466"/>
      <c r="D51" s="419"/>
      <c r="E51" s="374"/>
      <c r="F51" s="382"/>
      <c r="G51" s="25" t="s">
        <v>53</v>
      </c>
      <c r="H51" s="60">
        <f>K46</f>
        <v>1000098</v>
      </c>
      <c r="I51" s="83" t="s">
        <v>125</v>
      </c>
      <c r="J51" s="63"/>
      <c r="K51" s="63"/>
      <c r="L51" s="63"/>
      <c r="M51" s="4"/>
      <c r="N51" s="4"/>
    </row>
    <row r="52" spans="1:14" ht="42" customHeight="1" thickBot="1">
      <c r="A52" s="175"/>
      <c r="B52" s="175"/>
      <c r="C52" s="541"/>
      <c r="D52" s="420"/>
      <c r="E52" s="375"/>
      <c r="F52" s="383"/>
      <c r="G52" s="26" t="s">
        <v>54</v>
      </c>
      <c r="H52" s="68">
        <f>L46</f>
        <v>1000098</v>
      </c>
      <c r="I52" s="71" t="s">
        <v>122</v>
      </c>
      <c r="J52" s="72">
        <v>100</v>
      </c>
      <c r="K52" s="72">
        <v>100</v>
      </c>
      <c r="L52" s="72">
        <v>100</v>
      </c>
      <c r="M52" s="4"/>
      <c r="N52" s="4"/>
    </row>
    <row r="53" spans="1:14" ht="38.25" customHeight="1" thickBot="1">
      <c r="A53" s="175"/>
      <c r="B53" s="175"/>
      <c r="C53" s="484" t="s">
        <v>46</v>
      </c>
      <c r="D53" s="418" t="s">
        <v>44</v>
      </c>
      <c r="E53" s="482" t="s">
        <v>66</v>
      </c>
      <c r="F53" s="382" t="s">
        <v>23</v>
      </c>
      <c r="G53" s="25"/>
      <c r="H53" s="106">
        <f>J53+K53+L53</f>
        <v>750</v>
      </c>
      <c r="I53" s="74" t="s">
        <v>108</v>
      </c>
      <c r="J53" s="62">
        <v>250</v>
      </c>
      <c r="K53" s="62">
        <v>250</v>
      </c>
      <c r="L53" s="69">
        <v>250</v>
      </c>
      <c r="M53" s="4"/>
      <c r="N53" s="4"/>
    </row>
    <row r="54" spans="1:14" ht="20.25" customHeight="1" thickBot="1">
      <c r="A54" s="175"/>
      <c r="B54" s="175"/>
      <c r="C54" s="427"/>
      <c r="D54" s="419"/>
      <c r="E54" s="482"/>
      <c r="F54" s="382"/>
      <c r="G54" s="25" t="s">
        <v>52</v>
      </c>
      <c r="H54" s="60">
        <f>J53</f>
        <v>250</v>
      </c>
      <c r="I54" s="56" t="s">
        <v>4</v>
      </c>
      <c r="J54" s="62"/>
      <c r="K54" s="63"/>
      <c r="L54" s="73"/>
      <c r="M54" s="4"/>
      <c r="N54" s="4"/>
    </row>
    <row r="55" spans="1:14" ht="32.25" customHeight="1" thickBot="1">
      <c r="A55" s="175"/>
      <c r="B55" s="175"/>
      <c r="C55" s="427"/>
      <c r="D55" s="419"/>
      <c r="E55" s="482"/>
      <c r="F55" s="382"/>
      <c r="G55" s="25" t="s">
        <v>53</v>
      </c>
      <c r="H55" s="60">
        <f>K53</f>
        <v>250</v>
      </c>
      <c r="I55" s="64" t="s">
        <v>126</v>
      </c>
      <c r="J55" s="66">
        <v>5</v>
      </c>
      <c r="K55" s="67">
        <v>5</v>
      </c>
      <c r="L55" s="120">
        <v>5</v>
      </c>
      <c r="M55" s="4"/>
      <c r="N55" s="4"/>
    </row>
    <row r="56" spans="1:14" ht="16.5" thickBot="1">
      <c r="A56" s="175"/>
      <c r="B56" s="175"/>
      <c r="C56" s="427"/>
      <c r="D56" s="419"/>
      <c r="E56" s="482"/>
      <c r="F56" s="383"/>
      <c r="G56" s="26" t="s">
        <v>54</v>
      </c>
      <c r="H56" s="68">
        <f>L53</f>
        <v>250</v>
      </c>
      <c r="I56" s="56" t="s">
        <v>5</v>
      </c>
      <c r="J56" s="62"/>
      <c r="K56" s="63"/>
      <c r="L56" s="73"/>
      <c r="M56" s="4"/>
      <c r="N56" s="4"/>
    </row>
    <row r="57" spans="1:16" ht="17.25" customHeight="1" thickBot="1">
      <c r="A57" s="175"/>
      <c r="B57" s="175"/>
      <c r="C57" s="427"/>
      <c r="D57" s="419"/>
      <c r="E57" s="482"/>
      <c r="F57" s="382" t="s">
        <v>25</v>
      </c>
      <c r="G57" s="25" t="s">
        <v>52</v>
      </c>
      <c r="H57" s="60">
        <f>J53</f>
        <v>250</v>
      </c>
      <c r="I57" s="64" t="s">
        <v>114</v>
      </c>
      <c r="J57" s="62">
        <f>J53/J55</f>
        <v>50</v>
      </c>
      <c r="K57" s="63">
        <f>K53/K55</f>
        <v>50</v>
      </c>
      <c r="L57" s="73">
        <f>L53/L55</f>
        <v>50</v>
      </c>
      <c r="M57" s="4"/>
      <c r="N57" s="4"/>
      <c r="P57" s="11"/>
    </row>
    <row r="58" spans="1:14" ht="26.25" customHeight="1" thickBot="1">
      <c r="A58" s="175"/>
      <c r="B58" s="175"/>
      <c r="C58" s="427"/>
      <c r="D58" s="419"/>
      <c r="E58" s="482"/>
      <c r="F58" s="382"/>
      <c r="G58" s="25" t="s">
        <v>53</v>
      </c>
      <c r="H58" s="60">
        <f>K53</f>
        <v>250</v>
      </c>
      <c r="I58" s="56" t="s">
        <v>6</v>
      </c>
      <c r="J58" s="62"/>
      <c r="K58" s="63"/>
      <c r="L58" s="73"/>
      <c r="M58" s="4"/>
      <c r="N58" s="4"/>
    </row>
    <row r="59" spans="1:14" ht="123" customHeight="1" thickBot="1">
      <c r="A59" s="175"/>
      <c r="B59" s="175"/>
      <c r="C59" s="428"/>
      <c r="D59" s="420"/>
      <c r="E59" s="482"/>
      <c r="F59" s="382"/>
      <c r="G59" s="42" t="s">
        <v>54</v>
      </c>
      <c r="H59" s="116">
        <f>L53</f>
        <v>250</v>
      </c>
      <c r="I59" s="64" t="s">
        <v>127</v>
      </c>
      <c r="J59" s="62">
        <v>100</v>
      </c>
      <c r="K59" s="63">
        <v>100</v>
      </c>
      <c r="L59" s="73">
        <v>100</v>
      </c>
      <c r="M59" s="4"/>
      <c r="N59" s="4"/>
    </row>
    <row r="60" spans="1:14" ht="35.25" customHeight="1">
      <c r="A60" s="175"/>
      <c r="B60" s="175"/>
      <c r="C60" s="392" t="s">
        <v>47</v>
      </c>
      <c r="D60" s="376" t="s">
        <v>44</v>
      </c>
      <c r="E60" s="373" t="s">
        <v>55</v>
      </c>
      <c r="F60" s="467" t="s">
        <v>23</v>
      </c>
      <c r="G60" s="24"/>
      <c r="H60" s="55">
        <f>J60+K60+L60</f>
        <v>18240.2</v>
      </c>
      <c r="I60" s="74" t="s">
        <v>108</v>
      </c>
      <c r="J60" s="59">
        <v>5408.3</v>
      </c>
      <c r="K60" s="59">
        <v>6165.3</v>
      </c>
      <c r="L60" s="59">
        <v>6666.6</v>
      </c>
      <c r="M60" s="4"/>
      <c r="N60" s="4"/>
    </row>
    <row r="61" spans="1:14" ht="19.5" customHeight="1">
      <c r="A61" s="175"/>
      <c r="B61" s="175"/>
      <c r="C61" s="393"/>
      <c r="D61" s="377"/>
      <c r="E61" s="374"/>
      <c r="F61" s="468"/>
      <c r="G61" s="179" t="s">
        <v>52</v>
      </c>
      <c r="H61" s="60">
        <f>J60</f>
        <v>5408.3</v>
      </c>
      <c r="I61" s="121" t="s">
        <v>4</v>
      </c>
      <c r="J61" s="63"/>
      <c r="K61" s="63"/>
      <c r="L61" s="63"/>
      <c r="M61" s="4"/>
      <c r="N61" s="4"/>
    </row>
    <row r="62" spans="1:14" ht="33.75" customHeight="1">
      <c r="A62" s="175"/>
      <c r="B62" s="175"/>
      <c r="C62" s="393"/>
      <c r="D62" s="377"/>
      <c r="E62" s="374"/>
      <c r="F62" s="34"/>
      <c r="G62" s="179" t="s">
        <v>53</v>
      </c>
      <c r="H62" s="60">
        <f>K60</f>
        <v>6165.3</v>
      </c>
      <c r="I62" s="132" t="s">
        <v>128</v>
      </c>
      <c r="J62" s="67">
        <f>J63+J64</f>
        <v>35</v>
      </c>
      <c r="K62" s="67">
        <f>K63+K64</f>
        <v>37</v>
      </c>
      <c r="L62" s="67">
        <f>L63+L64</f>
        <v>40</v>
      </c>
      <c r="M62" s="4"/>
      <c r="N62" s="4"/>
    </row>
    <row r="63" spans="1:14" ht="19.5" customHeight="1" thickBot="1">
      <c r="A63" s="175"/>
      <c r="B63" s="175"/>
      <c r="C63" s="393"/>
      <c r="D63" s="377"/>
      <c r="E63" s="374"/>
      <c r="F63" s="34"/>
      <c r="G63" s="179" t="s">
        <v>54</v>
      </c>
      <c r="H63" s="68">
        <f>L60</f>
        <v>6666.6</v>
      </c>
      <c r="I63" s="132" t="s">
        <v>32</v>
      </c>
      <c r="J63" s="67">
        <v>30</v>
      </c>
      <c r="K63" s="67">
        <v>32</v>
      </c>
      <c r="L63" s="67">
        <v>35</v>
      </c>
      <c r="M63" s="4"/>
      <c r="N63" s="4"/>
    </row>
    <row r="64" spans="1:14" ht="12.75" customHeight="1">
      <c r="A64" s="175"/>
      <c r="B64" s="175"/>
      <c r="C64" s="393"/>
      <c r="D64" s="377"/>
      <c r="E64" s="374"/>
      <c r="F64" s="34"/>
      <c r="G64" s="179"/>
      <c r="H64" s="177"/>
      <c r="I64" s="132" t="s">
        <v>33</v>
      </c>
      <c r="J64" s="67">
        <v>5</v>
      </c>
      <c r="K64" s="67">
        <v>5</v>
      </c>
      <c r="L64" s="67">
        <v>5</v>
      </c>
      <c r="M64" s="4"/>
      <c r="N64" s="4"/>
    </row>
    <row r="65" spans="1:14" ht="14.25" customHeight="1" thickBot="1">
      <c r="A65" s="175"/>
      <c r="B65" s="175"/>
      <c r="C65" s="393"/>
      <c r="D65" s="377"/>
      <c r="E65" s="374"/>
      <c r="F65" s="31"/>
      <c r="G65" s="43"/>
      <c r="H65" s="164"/>
      <c r="I65" s="121" t="s">
        <v>5</v>
      </c>
      <c r="J65" s="63"/>
      <c r="K65" s="63"/>
      <c r="L65" s="63"/>
      <c r="M65" s="4"/>
      <c r="N65" s="4"/>
    </row>
    <row r="66" spans="1:14" ht="45.75" customHeight="1" thickBot="1">
      <c r="A66" s="175"/>
      <c r="B66" s="175"/>
      <c r="C66" s="393"/>
      <c r="D66" s="377"/>
      <c r="E66" s="374"/>
      <c r="F66" s="180" t="s">
        <v>24</v>
      </c>
      <c r="G66" s="179" t="s">
        <v>52</v>
      </c>
      <c r="H66" s="221">
        <f>J60</f>
        <v>5408.3</v>
      </c>
      <c r="I66" s="182" t="s">
        <v>129</v>
      </c>
      <c r="J66" s="174">
        <f>J60/J62/12*1000</f>
        <v>12876.904761904761</v>
      </c>
      <c r="K66" s="174">
        <f>K60/K62/12*1000</f>
        <v>13885.810810810812</v>
      </c>
      <c r="L66" s="174">
        <f>L60/L62/12*1000</f>
        <v>13888.750000000002</v>
      </c>
      <c r="M66" s="4"/>
      <c r="N66" s="4"/>
    </row>
    <row r="67" spans="1:14" ht="16.5" customHeight="1">
      <c r="A67" s="376"/>
      <c r="B67" s="376"/>
      <c r="C67" s="378"/>
      <c r="D67" s="376"/>
      <c r="E67" s="376"/>
      <c r="F67" s="180"/>
      <c r="G67" s="222" t="s">
        <v>53</v>
      </c>
      <c r="H67" s="122">
        <f>K60</f>
        <v>6165.3</v>
      </c>
      <c r="I67" s="207" t="s">
        <v>6</v>
      </c>
      <c r="J67" s="209"/>
      <c r="K67" s="209"/>
      <c r="L67" s="108"/>
      <c r="M67" s="4"/>
      <c r="N67" s="4"/>
    </row>
    <row r="68" spans="1:14" ht="51" customHeight="1" thickBot="1">
      <c r="A68" s="377"/>
      <c r="B68" s="377"/>
      <c r="C68" s="379"/>
      <c r="D68" s="380"/>
      <c r="E68" s="380"/>
      <c r="F68" s="176"/>
      <c r="G68" s="202" t="s">
        <v>54</v>
      </c>
      <c r="H68" s="126">
        <f>L60</f>
        <v>6666.6</v>
      </c>
      <c r="I68" s="208" t="s">
        <v>130</v>
      </c>
      <c r="J68" s="210">
        <v>100</v>
      </c>
      <c r="K68" s="210">
        <f>K62/J62*100</f>
        <v>105.71428571428572</v>
      </c>
      <c r="L68" s="72">
        <f>L62/J62*100</f>
        <v>114.28571428571428</v>
      </c>
      <c r="M68" s="4"/>
      <c r="N68" s="13"/>
    </row>
    <row r="69" spans="1:14" ht="31.5" customHeight="1" thickBot="1">
      <c r="A69" s="175"/>
      <c r="B69" s="175"/>
      <c r="C69" s="373" t="s">
        <v>180</v>
      </c>
      <c r="D69" s="384" t="s">
        <v>27</v>
      </c>
      <c r="E69" s="467" t="s">
        <v>55</v>
      </c>
      <c r="F69" s="171" t="s">
        <v>23</v>
      </c>
      <c r="G69" s="32"/>
      <c r="H69" s="155">
        <f>J69+K69+L69</f>
        <v>26408</v>
      </c>
      <c r="I69" s="76" t="s">
        <v>108</v>
      </c>
      <c r="J69" s="63">
        <v>26408</v>
      </c>
      <c r="K69" s="63"/>
      <c r="L69" s="63"/>
      <c r="M69" s="4"/>
      <c r="N69" s="4"/>
    </row>
    <row r="70" spans="1:14" ht="18" customHeight="1" thickBot="1">
      <c r="A70" s="175"/>
      <c r="B70" s="175"/>
      <c r="C70" s="374"/>
      <c r="D70" s="385"/>
      <c r="E70" s="468"/>
      <c r="F70" s="172"/>
      <c r="G70" s="33" t="s">
        <v>52</v>
      </c>
      <c r="H70" s="178">
        <f>J69</f>
        <v>26408</v>
      </c>
      <c r="I70" s="121"/>
      <c r="J70" s="63"/>
      <c r="K70" s="63"/>
      <c r="L70" s="63"/>
      <c r="M70" s="4"/>
      <c r="N70" s="4"/>
    </row>
    <row r="71" spans="1:14" ht="19.5" customHeight="1" thickBot="1">
      <c r="A71" s="175"/>
      <c r="B71" s="175"/>
      <c r="C71" s="374"/>
      <c r="D71" s="385"/>
      <c r="E71" s="468"/>
      <c r="F71" s="172"/>
      <c r="G71" s="33" t="s">
        <v>53</v>
      </c>
      <c r="H71" s="178">
        <f>K69</f>
        <v>0</v>
      </c>
      <c r="I71" s="121"/>
      <c r="J71" s="63"/>
      <c r="K71" s="63"/>
      <c r="L71" s="63"/>
      <c r="M71" s="4"/>
      <c r="N71" s="4"/>
    </row>
    <row r="72" spans="1:14" ht="51" customHeight="1" thickBot="1">
      <c r="A72" s="175"/>
      <c r="B72" s="175"/>
      <c r="C72" s="374"/>
      <c r="D72" s="385"/>
      <c r="E72" s="468"/>
      <c r="F72" s="172"/>
      <c r="G72" s="33" t="s">
        <v>54</v>
      </c>
      <c r="H72" s="178">
        <f>L69</f>
        <v>0</v>
      </c>
      <c r="I72" s="121" t="s">
        <v>131</v>
      </c>
      <c r="J72" s="125">
        <f>J73+J74</f>
        <v>20</v>
      </c>
      <c r="K72" s="125"/>
      <c r="L72" s="125"/>
      <c r="M72" s="4"/>
      <c r="N72" s="4"/>
    </row>
    <row r="73" spans="1:14" ht="27" customHeight="1" thickBot="1">
      <c r="A73" s="175"/>
      <c r="B73" s="175"/>
      <c r="C73" s="374"/>
      <c r="D73" s="385"/>
      <c r="E73" s="468"/>
      <c r="F73" s="213"/>
      <c r="G73" s="33"/>
      <c r="H73" s="178"/>
      <c r="I73" s="132" t="s">
        <v>33</v>
      </c>
      <c r="J73" s="125">
        <v>15</v>
      </c>
      <c r="K73" s="125"/>
      <c r="L73" s="125"/>
      <c r="M73" s="4"/>
      <c r="N73" s="4"/>
    </row>
    <row r="74" spans="1:14" ht="28.5" customHeight="1" thickBot="1">
      <c r="A74" s="175"/>
      <c r="B74" s="175"/>
      <c r="C74" s="374"/>
      <c r="D74" s="385"/>
      <c r="E74" s="468"/>
      <c r="F74" s="173"/>
      <c r="G74" s="214"/>
      <c r="H74" s="188"/>
      <c r="I74" s="132" t="s">
        <v>32</v>
      </c>
      <c r="J74" s="125">
        <v>5</v>
      </c>
      <c r="K74" s="125"/>
      <c r="L74" s="125"/>
      <c r="M74" s="4"/>
      <c r="N74" s="4"/>
    </row>
    <row r="75" spans="1:14" ht="52.5" customHeight="1" thickBot="1">
      <c r="A75" s="175"/>
      <c r="B75" s="175"/>
      <c r="C75" s="374"/>
      <c r="D75" s="385"/>
      <c r="E75" s="468"/>
      <c r="F75" s="172" t="s">
        <v>189</v>
      </c>
      <c r="G75" s="212" t="s">
        <v>52</v>
      </c>
      <c r="H75" s="206">
        <f>J69</f>
        <v>26408</v>
      </c>
      <c r="I75" s="83" t="s">
        <v>132</v>
      </c>
      <c r="J75" s="127">
        <f>J69/J72</f>
        <v>1320.4</v>
      </c>
      <c r="K75" s="127"/>
      <c r="L75" s="127"/>
      <c r="M75" s="4"/>
      <c r="N75" s="4"/>
    </row>
    <row r="76" spans="1:14" ht="81" customHeight="1" thickBot="1">
      <c r="A76" s="175"/>
      <c r="B76" s="175"/>
      <c r="C76" s="374"/>
      <c r="D76" s="385"/>
      <c r="E76" s="468"/>
      <c r="F76" s="172"/>
      <c r="G76" s="212" t="s">
        <v>53</v>
      </c>
      <c r="H76" s="123">
        <f>K69</f>
        <v>0</v>
      </c>
      <c r="I76" s="83" t="s">
        <v>133</v>
      </c>
      <c r="J76" s="127">
        <v>100</v>
      </c>
      <c r="K76" s="127"/>
      <c r="L76" s="127"/>
      <c r="M76" s="4"/>
      <c r="N76" s="4"/>
    </row>
    <row r="77" spans="1:14" ht="21.75" customHeight="1" thickBot="1">
      <c r="A77" s="175"/>
      <c r="B77" s="175"/>
      <c r="C77" s="375"/>
      <c r="D77" s="386"/>
      <c r="E77" s="481"/>
      <c r="F77" s="173"/>
      <c r="G77" s="211" t="s">
        <v>54</v>
      </c>
      <c r="H77" s="124">
        <f>L69</f>
        <v>0</v>
      </c>
      <c r="I77" s="103"/>
      <c r="J77" s="128"/>
      <c r="K77" s="128"/>
      <c r="L77" s="128"/>
      <c r="M77" s="4"/>
      <c r="N77" s="4"/>
    </row>
    <row r="78" spans="1:14" ht="32.25" customHeight="1" thickBot="1">
      <c r="A78" s="175"/>
      <c r="B78" s="175"/>
      <c r="C78" s="415" t="s">
        <v>191</v>
      </c>
      <c r="D78" s="483" t="s">
        <v>44</v>
      </c>
      <c r="E78" s="470" t="s">
        <v>55</v>
      </c>
      <c r="F78" s="382" t="s">
        <v>23</v>
      </c>
      <c r="G78" s="179"/>
      <c r="H78" s="106">
        <f>J78+K78+L78</f>
        <v>2310</v>
      </c>
      <c r="I78" s="74" t="s">
        <v>108</v>
      </c>
      <c r="J78" s="77">
        <v>660</v>
      </c>
      <c r="K78" s="129">
        <v>770</v>
      </c>
      <c r="L78" s="174">
        <v>880</v>
      </c>
      <c r="M78" s="4"/>
      <c r="N78" s="4"/>
    </row>
    <row r="79" spans="1:14" ht="27.75" customHeight="1" thickBot="1">
      <c r="A79" s="175"/>
      <c r="B79" s="175"/>
      <c r="C79" s="416"/>
      <c r="D79" s="419"/>
      <c r="E79" s="470"/>
      <c r="F79" s="382"/>
      <c r="G79" s="179" t="s">
        <v>52</v>
      </c>
      <c r="H79" s="60">
        <f>J78</f>
        <v>660</v>
      </c>
      <c r="I79" s="56" t="s">
        <v>4</v>
      </c>
      <c r="J79" s="61"/>
      <c r="K79" s="62"/>
      <c r="L79" s="63"/>
      <c r="M79" s="4"/>
      <c r="N79" s="4"/>
    </row>
    <row r="80" spans="1:14" ht="35.25" customHeight="1" thickBot="1">
      <c r="A80" s="175"/>
      <c r="B80" s="175"/>
      <c r="C80" s="416"/>
      <c r="D80" s="419"/>
      <c r="E80" s="470"/>
      <c r="F80" s="382"/>
      <c r="G80" s="179" t="s">
        <v>53</v>
      </c>
      <c r="H80" s="60">
        <f>K78</f>
        <v>770</v>
      </c>
      <c r="I80" s="64" t="s">
        <v>134</v>
      </c>
      <c r="J80" s="65">
        <f>J81+J82</f>
        <v>30</v>
      </c>
      <c r="K80" s="65">
        <f>K81+K82</f>
        <v>35</v>
      </c>
      <c r="L80" s="223">
        <f>L81+L82</f>
        <v>40</v>
      </c>
      <c r="M80" s="4"/>
      <c r="N80" s="4"/>
    </row>
    <row r="81" spans="1:14" ht="20.25" customHeight="1" thickBot="1">
      <c r="A81" s="175"/>
      <c r="B81" s="175"/>
      <c r="C81" s="416"/>
      <c r="D81" s="419"/>
      <c r="E81" s="470"/>
      <c r="F81" s="382"/>
      <c r="G81" s="179"/>
      <c r="H81" s="177"/>
      <c r="I81" s="64" t="s">
        <v>89</v>
      </c>
      <c r="J81" s="65">
        <v>20</v>
      </c>
      <c r="K81" s="66">
        <v>22</v>
      </c>
      <c r="L81" s="67">
        <v>26</v>
      </c>
      <c r="M81" s="4"/>
      <c r="N81" s="4"/>
    </row>
    <row r="82" spans="1:14" ht="24" customHeight="1" thickBot="1">
      <c r="A82" s="175"/>
      <c r="B82" s="175"/>
      <c r="C82" s="416"/>
      <c r="D82" s="419"/>
      <c r="E82" s="470"/>
      <c r="F82" s="382"/>
      <c r="G82" s="179"/>
      <c r="H82" s="177"/>
      <c r="I82" s="64" t="s">
        <v>88</v>
      </c>
      <c r="J82" s="65">
        <v>10</v>
      </c>
      <c r="K82" s="66">
        <v>13</v>
      </c>
      <c r="L82" s="67">
        <v>14</v>
      </c>
      <c r="M82" s="4"/>
      <c r="N82" s="4"/>
    </row>
    <row r="83" spans="1:14" ht="16.5" thickBot="1">
      <c r="A83" s="175"/>
      <c r="B83" s="175"/>
      <c r="C83" s="416"/>
      <c r="D83" s="419"/>
      <c r="E83" s="470"/>
      <c r="F83" s="383"/>
      <c r="G83" s="184" t="s">
        <v>54</v>
      </c>
      <c r="H83" s="68">
        <f>L78</f>
        <v>880</v>
      </c>
      <c r="I83" s="56" t="s">
        <v>5</v>
      </c>
      <c r="J83" s="61"/>
      <c r="K83" s="62"/>
      <c r="L83" s="63"/>
      <c r="M83" s="4"/>
      <c r="N83" s="4"/>
    </row>
    <row r="84" spans="1:14" ht="32.25" customHeight="1" thickBot="1">
      <c r="A84" s="175"/>
      <c r="B84" s="175"/>
      <c r="C84" s="416"/>
      <c r="D84" s="419"/>
      <c r="E84" s="470"/>
      <c r="F84" s="382" t="s">
        <v>24</v>
      </c>
      <c r="G84" s="179" t="s">
        <v>52</v>
      </c>
      <c r="H84" s="60">
        <f>J78</f>
        <v>660</v>
      </c>
      <c r="I84" s="64" t="s">
        <v>135</v>
      </c>
      <c r="J84" s="61">
        <f>J78/J80</f>
        <v>22</v>
      </c>
      <c r="K84" s="62">
        <f>K78/K80</f>
        <v>22</v>
      </c>
      <c r="L84" s="63">
        <f>L78/L80</f>
        <v>22</v>
      </c>
      <c r="M84" s="4"/>
      <c r="N84" s="4"/>
    </row>
    <row r="85" spans="1:14" ht="23.25" customHeight="1" thickBot="1">
      <c r="A85" s="175"/>
      <c r="B85" s="175"/>
      <c r="C85" s="416"/>
      <c r="D85" s="419"/>
      <c r="E85" s="470"/>
      <c r="F85" s="382"/>
      <c r="G85" s="179" t="s">
        <v>53</v>
      </c>
      <c r="H85" s="60">
        <f>K78</f>
        <v>770</v>
      </c>
      <c r="I85" s="56" t="s">
        <v>6</v>
      </c>
      <c r="J85" s="61"/>
      <c r="K85" s="62"/>
      <c r="L85" s="63"/>
      <c r="M85" s="4"/>
      <c r="N85" s="4"/>
    </row>
    <row r="86" spans="1:14" ht="54" customHeight="1" thickBot="1">
      <c r="A86" s="175"/>
      <c r="B86" s="175"/>
      <c r="C86" s="449"/>
      <c r="D86" s="420"/>
      <c r="E86" s="471"/>
      <c r="F86" s="382"/>
      <c r="G86" s="184" t="s">
        <v>54</v>
      </c>
      <c r="H86" s="177">
        <f>L78</f>
        <v>880</v>
      </c>
      <c r="I86" s="64" t="s">
        <v>127</v>
      </c>
      <c r="J86" s="61">
        <v>100</v>
      </c>
      <c r="K86" s="62">
        <v>100</v>
      </c>
      <c r="L86" s="63">
        <v>100</v>
      </c>
      <c r="M86" s="53"/>
      <c r="N86" s="4"/>
    </row>
    <row r="87" spans="1:14" ht="30.75" customHeight="1" thickBot="1">
      <c r="A87" s="175"/>
      <c r="B87" s="175"/>
      <c r="C87" s="421" t="s">
        <v>48</v>
      </c>
      <c r="D87" s="418" t="s">
        <v>44</v>
      </c>
      <c r="E87" s="373" t="s">
        <v>55</v>
      </c>
      <c r="F87" s="445" t="s">
        <v>23</v>
      </c>
      <c r="G87" s="24"/>
      <c r="H87" s="55">
        <f>J87+K87+L87</f>
        <v>194566</v>
      </c>
      <c r="I87" s="74" t="s">
        <v>108</v>
      </c>
      <c r="J87" s="130">
        <v>60579.2</v>
      </c>
      <c r="K87" s="59">
        <v>64759.2</v>
      </c>
      <c r="L87" s="59">
        <v>69227.6</v>
      </c>
      <c r="M87" s="4"/>
      <c r="N87" s="4"/>
    </row>
    <row r="88" spans="1:14" ht="16.5" thickBot="1">
      <c r="A88" s="175"/>
      <c r="B88" s="175"/>
      <c r="C88" s="422"/>
      <c r="D88" s="419"/>
      <c r="E88" s="374"/>
      <c r="F88" s="446"/>
      <c r="G88" s="179" t="s">
        <v>52</v>
      </c>
      <c r="H88" s="60">
        <f>J87</f>
        <v>60579.2</v>
      </c>
      <c r="I88" s="121" t="s">
        <v>4</v>
      </c>
      <c r="J88" s="131"/>
      <c r="K88" s="174"/>
      <c r="L88" s="174"/>
      <c r="M88" s="4"/>
      <c r="N88" s="4"/>
    </row>
    <row r="89" spans="1:14" ht="34.5" customHeight="1" thickBot="1">
      <c r="A89" s="175"/>
      <c r="B89" s="175"/>
      <c r="C89" s="422"/>
      <c r="D89" s="419"/>
      <c r="E89" s="374"/>
      <c r="F89" s="446"/>
      <c r="G89" s="179" t="s">
        <v>53</v>
      </c>
      <c r="H89" s="60">
        <f>K87</f>
        <v>64759.2</v>
      </c>
      <c r="I89" s="132" t="s">
        <v>136</v>
      </c>
      <c r="J89" s="115">
        <v>3500</v>
      </c>
      <c r="K89" s="114">
        <v>3500</v>
      </c>
      <c r="L89" s="114">
        <v>3500</v>
      </c>
      <c r="M89" s="4"/>
      <c r="N89" s="4"/>
    </row>
    <row r="90" spans="1:14" ht="18" customHeight="1" thickBot="1">
      <c r="A90" s="175"/>
      <c r="B90" s="175"/>
      <c r="C90" s="422"/>
      <c r="D90" s="419"/>
      <c r="E90" s="374"/>
      <c r="F90" s="447"/>
      <c r="G90" s="184" t="s">
        <v>54</v>
      </c>
      <c r="H90" s="68">
        <f>L87</f>
        <v>69227.6</v>
      </c>
      <c r="I90" s="121" t="s">
        <v>5</v>
      </c>
      <c r="J90" s="73"/>
      <c r="K90" s="63"/>
      <c r="L90" s="63"/>
      <c r="M90" s="4"/>
      <c r="N90" s="4"/>
    </row>
    <row r="91" spans="1:14" ht="19.5" customHeight="1" thickBot="1">
      <c r="A91" s="175"/>
      <c r="B91" s="175"/>
      <c r="C91" s="422"/>
      <c r="D91" s="419"/>
      <c r="E91" s="374"/>
      <c r="F91" s="445" t="s">
        <v>24</v>
      </c>
      <c r="G91" s="179" t="s">
        <v>52</v>
      </c>
      <c r="H91" s="118">
        <f>J87</f>
        <v>60579.2</v>
      </c>
      <c r="I91" s="132" t="s">
        <v>137</v>
      </c>
      <c r="J91" s="73">
        <f>J87/J89</f>
        <v>17.308342857142858</v>
      </c>
      <c r="K91" s="63">
        <f>K87/K89</f>
        <v>18.50262857142857</v>
      </c>
      <c r="L91" s="63">
        <f>L87/L89</f>
        <v>19.77931428571429</v>
      </c>
      <c r="M91" s="4"/>
      <c r="N91" s="4"/>
    </row>
    <row r="92" spans="1:14" ht="19.5" customHeight="1" thickBot="1">
      <c r="A92" s="175"/>
      <c r="B92" s="175"/>
      <c r="C92" s="422"/>
      <c r="D92" s="419"/>
      <c r="E92" s="374"/>
      <c r="F92" s="446"/>
      <c r="G92" s="179" t="s">
        <v>53</v>
      </c>
      <c r="H92" s="60">
        <f>K87</f>
        <v>64759.2</v>
      </c>
      <c r="I92" s="121" t="s">
        <v>6</v>
      </c>
      <c r="J92" s="73"/>
      <c r="K92" s="63"/>
      <c r="L92" s="63"/>
      <c r="M92" s="4"/>
      <c r="N92" s="4"/>
    </row>
    <row r="93" spans="1:14" ht="32.25" customHeight="1" thickBot="1">
      <c r="A93" s="175"/>
      <c r="B93" s="175"/>
      <c r="C93" s="448"/>
      <c r="D93" s="420"/>
      <c r="E93" s="173"/>
      <c r="F93" s="447"/>
      <c r="G93" s="184" t="s">
        <v>54</v>
      </c>
      <c r="H93" s="68">
        <f>L87</f>
        <v>69227.6</v>
      </c>
      <c r="I93" s="165" t="s">
        <v>83</v>
      </c>
      <c r="J93" s="133">
        <v>100</v>
      </c>
      <c r="K93" s="72">
        <f>K89/J89*100</f>
        <v>100</v>
      </c>
      <c r="L93" s="72">
        <f>L89/K89*100</f>
        <v>100</v>
      </c>
      <c r="M93" s="4"/>
      <c r="N93" s="4"/>
    </row>
    <row r="94" spans="1:14" ht="34.5" customHeight="1" thickBot="1">
      <c r="A94" s="175"/>
      <c r="B94" s="175"/>
      <c r="C94" s="421" t="s">
        <v>49</v>
      </c>
      <c r="D94" s="418" t="s">
        <v>44</v>
      </c>
      <c r="E94" s="469" t="s">
        <v>82</v>
      </c>
      <c r="F94" s="381" t="s">
        <v>23</v>
      </c>
      <c r="G94" s="24"/>
      <c r="H94" s="55">
        <f>J94+K94+L94</f>
        <v>7982.299999999999</v>
      </c>
      <c r="I94" s="74" t="s">
        <v>108</v>
      </c>
      <c r="J94" s="134">
        <v>2092.5</v>
      </c>
      <c r="K94" s="174">
        <v>2871.4</v>
      </c>
      <c r="L94" s="174">
        <v>3018.4</v>
      </c>
      <c r="M94" s="4"/>
      <c r="N94" s="4"/>
    </row>
    <row r="95" spans="1:14" ht="16.5" thickBot="1">
      <c r="A95" s="175"/>
      <c r="B95" s="175"/>
      <c r="C95" s="422"/>
      <c r="D95" s="419"/>
      <c r="E95" s="470"/>
      <c r="F95" s="382"/>
      <c r="G95" s="179" t="s">
        <v>52</v>
      </c>
      <c r="H95" s="60">
        <f>J94</f>
        <v>2092.5</v>
      </c>
      <c r="I95" s="83" t="s">
        <v>4</v>
      </c>
      <c r="J95" s="135"/>
      <c r="K95" s="63"/>
      <c r="L95" s="63"/>
      <c r="M95" s="4"/>
      <c r="N95" s="4"/>
    </row>
    <row r="96" spans="1:14" ht="34.5" customHeight="1" thickBot="1">
      <c r="A96" s="175"/>
      <c r="B96" s="175"/>
      <c r="C96" s="422"/>
      <c r="D96" s="419"/>
      <c r="E96" s="470"/>
      <c r="F96" s="382"/>
      <c r="G96" s="179" t="s">
        <v>53</v>
      </c>
      <c r="H96" s="60">
        <f>K94</f>
        <v>2871.4</v>
      </c>
      <c r="I96" s="182" t="s">
        <v>138</v>
      </c>
      <c r="J96" s="136">
        <v>75</v>
      </c>
      <c r="K96" s="67">
        <v>98</v>
      </c>
      <c r="L96" s="137" t="s">
        <v>60</v>
      </c>
      <c r="M96" s="4"/>
      <c r="N96" s="4"/>
    </row>
    <row r="97" spans="1:14" ht="16.5" thickBot="1">
      <c r="A97" s="175"/>
      <c r="B97" s="175"/>
      <c r="C97" s="422"/>
      <c r="D97" s="419"/>
      <c r="E97" s="470"/>
      <c r="F97" s="383"/>
      <c r="G97" s="184" t="s">
        <v>54</v>
      </c>
      <c r="H97" s="68">
        <f>L94</f>
        <v>3018.4</v>
      </c>
      <c r="I97" s="83" t="s">
        <v>5</v>
      </c>
      <c r="J97" s="135"/>
      <c r="K97" s="63"/>
      <c r="L97" s="63"/>
      <c r="M97" s="4"/>
      <c r="N97" s="4"/>
    </row>
    <row r="98" spans="1:14" ht="20.25" customHeight="1" thickBot="1">
      <c r="A98" s="175"/>
      <c r="B98" s="175"/>
      <c r="C98" s="422"/>
      <c r="D98" s="419"/>
      <c r="E98" s="470"/>
      <c r="F98" s="382" t="s">
        <v>24</v>
      </c>
      <c r="G98" s="179" t="s">
        <v>52</v>
      </c>
      <c r="H98" s="60">
        <f>J94</f>
        <v>2092.5</v>
      </c>
      <c r="I98" s="182" t="s">
        <v>137</v>
      </c>
      <c r="J98" s="135">
        <f>J94/J96</f>
        <v>27.9</v>
      </c>
      <c r="K98" s="63">
        <f>K94/K96</f>
        <v>29.3</v>
      </c>
      <c r="L98" s="63">
        <f>L94/L96</f>
        <v>30.8</v>
      </c>
      <c r="M98" s="4"/>
      <c r="N98" s="4"/>
    </row>
    <row r="99" spans="1:14" ht="24.75" customHeight="1" thickBot="1">
      <c r="A99" s="175"/>
      <c r="B99" s="175"/>
      <c r="C99" s="422"/>
      <c r="D99" s="419"/>
      <c r="E99" s="470"/>
      <c r="F99" s="382"/>
      <c r="G99" s="179" t="s">
        <v>53</v>
      </c>
      <c r="H99" s="60">
        <f>K94</f>
        <v>2871.4</v>
      </c>
      <c r="I99" s="83" t="s">
        <v>6</v>
      </c>
      <c r="J99" s="135"/>
      <c r="K99" s="63"/>
      <c r="L99" s="63"/>
      <c r="M99" s="4"/>
      <c r="N99" s="4"/>
    </row>
    <row r="100" spans="1:14" ht="33.75" customHeight="1" thickBot="1">
      <c r="A100" s="175"/>
      <c r="B100" s="175"/>
      <c r="C100" s="448"/>
      <c r="D100" s="420"/>
      <c r="E100" s="471"/>
      <c r="F100" s="383"/>
      <c r="G100" s="184" t="s">
        <v>54</v>
      </c>
      <c r="H100" s="68">
        <f>L94</f>
        <v>3018.4</v>
      </c>
      <c r="I100" s="183" t="s">
        <v>139</v>
      </c>
      <c r="J100" s="138">
        <v>100</v>
      </c>
      <c r="K100" s="72">
        <v>100</v>
      </c>
      <c r="L100" s="72">
        <v>100</v>
      </c>
      <c r="M100" s="4"/>
      <c r="N100" s="4"/>
    </row>
    <row r="101" spans="1:14" ht="15.75" customHeight="1">
      <c r="A101" s="175"/>
      <c r="B101" s="175"/>
      <c r="C101" s="392" t="s">
        <v>74</v>
      </c>
      <c r="D101" s="376" t="s">
        <v>44</v>
      </c>
      <c r="E101" s="373" t="s">
        <v>55</v>
      </c>
      <c r="F101" s="381" t="s">
        <v>23</v>
      </c>
      <c r="G101" s="24"/>
      <c r="H101" s="55">
        <f>J101+K101+L101</f>
        <v>15845.6</v>
      </c>
      <c r="I101" s="518" t="s">
        <v>108</v>
      </c>
      <c r="J101" s="139">
        <v>5011.2</v>
      </c>
      <c r="K101" s="59">
        <v>5278</v>
      </c>
      <c r="L101" s="59">
        <v>5556.4</v>
      </c>
      <c r="M101" s="4"/>
      <c r="N101" s="4"/>
    </row>
    <row r="102" spans="1:14" ht="15.75">
      <c r="A102" s="175"/>
      <c r="B102" s="175"/>
      <c r="C102" s="393"/>
      <c r="D102" s="377"/>
      <c r="E102" s="374"/>
      <c r="F102" s="382"/>
      <c r="G102" s="179" t="s">
        <v>52</v>
      </c>
      <c r="H102" s="60">
        <f>J101</f>
        <v>5011.2</v>
      </c>
      <c r="I102" s="519"/>
      <c r="J102" s="135"/>
      <c r="K102" s="63"/>
      <c r="L102" s="63"/>
      <c r="M102" s="4"/>
      <c r="N102" s="4"/>
    </row>
    <row r="103" spans="1:15" ht="15.75">
      <c r="A103" s="175"/>
      <c r="B103" s="175"/>
      <c r="C103" s="393"/>
      <c r="D103" s="377"/>
      <c r="E103" s="374"/>
      <c r="F103" s="382"/>
      <c r="G103" s="179" t="s">
        <v>53</v>
      </c>
      <c r="H103" s="60">
        <f>K101</f>
        <v>5278</v>
      </c>
      <c r="I103" s="83" t="s">
        <v>4</v>
      </c>
      <c r="J103" s="135"/>
      <c r="K103" s="63"/>
      <c r="L103" s="63"/>
      <c r="M103" s="4"/>
      <c r="N103" s="4"/>
      <c r="O103" s="17"/>
    </row>
    <row r="104" spans="1:15" ht="15.75" customHeight="1" thickBot="1">
      <c r="A104" s="175"/>
      <c r="B104" s="175"/>
      <c r="C104" s="393"/>
      <c r="D104" s="377"/>
      <c r="E104" s="374"/>
      <c r="F104" s="383"/>
      <c r="G104" s="184" t="s">
        <v>54</v>
      </c>
      <c r="H104" s="68">
        <f>L101</f>
        <v>5556.4</v>
      </c>
      <c r="I104" s="182" t="s">
        <v>29</v>
      </c>
      <c r="J104" s="136">
        <v>116</v>
      </c>
      <c r="K104" s="67">
        <v>116</v>
      </c>
      <c r="L104" s="67">
        <v>116</v>
      </c>
      <c r="M104" s="4"/>
      <c r="N104" s="4"/>
      <c r="O104" s="16"/>
    </row>
    <row r="105" spans="1:15" ht="22.5" customHeight="1">
      <c r="A105" s="175"/>
      <c r="B105" s="175"/>
      <c r="C105" s="393"/>
      <c r="D105" s="377"/>
      <c r="E105" s="374"/>
      <c r="F105" s="373" t="s">
        <v>24</v>
      </c>
      <c r="G105" s="179"/>
      <c r="H105" s="177"/>
      <c r="I105" s="182" t="s">
        <v>28</v>
      </c>
      <c r="J105" s="136">
        <v>116</v>
      </c>
      <c r="K105" s="67">
        <v>116</v>
      </c>
      <c r="L105" s="67">
        <v>116</v>
      </c>
      <c r="M105" s="4"/>
      <c r="N105" s="4"/>
      <c r="O105" s="16"/>
    </row>
    <row r="106" spans="1:14" ht="19.5" customHeight="1">
      <c r="A106" s="175"/>
      <c r="B106" s="175"/>
      <c r="C106" s="393"/>
      <c r="D106" s="377"/>
      <c r="E106" s="374"/>
      <c r="F106" s="374"/>
      <c r="G106" s="179" t="s">
        <v>52</v>
      </c>
      <c r="H106" s="60">
        <f>J101</f>
        <v>5011.2</v>
      </c>
      <c r="I106" s="83" t="s">
        <v>5</v>
      </c>
      <c r="J106" s="135"/>
      <c r="K106" s="63"/>
      <c r="L106" s="63"/>
      <c r="M106" s="4"/>
      <c r="N106" s="4"/>
    </row>
    <row r="107" spans="1:14" ht="32.25" thickBot="1">
      <c r="A107" s="176"/>
      <c r="B107" s="176"/>
      <c r="C107" s="394"/>
      <c r="D107" s="380"/>
      <c r="E107" s="375"/>
      <c r="F107" s="375"/>
      <c r="G107" s="184" t="s">
        <v>53</v>
      </c>
      <c r="H107" s="68">
        <f>K101</f>
        <v>5278</v>
      </c>
      <c r="I107" s="183" t="s">
        <v>140</v>
      </c>
      <c r="J107" s="138">
        <v>33.1</v>
      </c>
      <c r="K107" s="72">
        <v>34.9</v>
      </c>
      <c r="L107" s="72">
        <v>36.7</v>
      </c>
      <c r="M107" s="4"/>
      <c r="N107" s="4"/>
    </row>
    <row r="108" spans="1:14" ht="39.75" customHeight="1">
      <c r="A108" s="180"/>
      <c r="B108" s="180"/>
      <c r="C108" s="192"/>
      <c r="D108" s="216"/>
      <c r="E108" s="185"/>
      <c r="F108" s="180"/>
      <c r="G108" s="24"/>
      <c r="H108" s="215"/>
      <c r="I108" s="181" t="s">
        <v>141</v>
      </c>
      <c r="J108" s="217">
        <v>10.1</v>
      </c>
      <c r="K108" s="108">
        <v>10.6</v>
      </c>
      <c r="L108" s="108">
        <v>11.2</v>
      </c>
      <c r="M108" s="4"/>
      <c r="N108" s="4"/>
    </row>
    <row r="109" spans="1:14" ht="19.5" customHeight="1">
      <c r="A109" s="175"/>
      <c r="B109" s="175"/>
      <c r="C109" s="193"/>
      <c r="D109" s="189"/>
      <c r="E109" s="186"/>
      <c r="F109" s="175"/>
      <c r="G109" s="395" t="s">
        <v>54</v>
      </c>
      <c r="H109" s="516">
        <f>L101</f>
        <v>5556.4</v>
      </c>
      <c r="I109" s="83" t="s">
        <v>6</v>
      </c>
      <c r="J109" s="135"/>
      <c r="K109" s="63"/>
      <c r="L109" s="63"/>
      <c r="M109" s="4"/>
      <c r="N109" s="4"/>
    </row>
    <row r="110" spans="1:14" ht="51" customHeight="1" thickBot="1">
      <c r="A110" s="175"/>
      <c r="B110" s="175"/>
      <c r="C110" s="169"/>
      <c r="D110" s="190"/>
      <c r="E110" s="187"/>
      <c r="F110" s="176"/>
      <c r="G110" s="396"/>
      <c r="H110" s="517"/>
      <c r="I110" s="183" t="s">
        <v>139</v>
      </c>
      <c r="J110" s="138">
        <v>100</v>
      </c>
      <c r="K110" s="72">
        <v>100</v>
      </c>
      <c r="L110" s="72">
        <v>100</v>
      </c>
      <c r="M110" s="4"/>
      <c r="N110" s="4"/>
    </row>
    <row r="111" spans="1:14" ht="32.25" customHeight="1">
      <c r="A111" s="175"/>
      <c r="B111" s="175"/>
      <c r="C111" s="467" t="s">
        <v>181</v>
      </c>
      <c r="D111" s="376" t="s">
        <v>44</v>
      </c>
      <c r="E111" s="373" t="s">
        <v>55</v>
      </c>
      <c r="F111" s="381" t="s">
        <v>23</v>
      </c>
      <c r="G111" s="24"/>
      <c r="H111" s="55">
        <f>J111+K111+L111</f>
        <v>2010</v>
      </c>
      <c r="I111" s="86" t="s">
        <v>142</v>
      </c>
      <c r="J111" s="108">
        <v>670</v>
      </c>
      <c r="K111" s="108">
        <v>670</v>
      </c>
      <c r="L111" s="108">
        <v>670</v>
      </c>
      <c r="M111" s="4"/>
      <c r="N111" s="4"/>
    </row>
    <row r="112" spans="1:14" ht="24" customHeight="1">
      <c r="A112" s="175"/>
      <c r="B112" s="175"/>
      <c r="C112" s="468"/>
      <c r="D112" s="377"/>
      <c r="E112" s="374"/>
      <c r="F112" s="382"/>
      <c r="G112" s="179" t="s">
        <v>52</v>
      </c>
      <c r="H112" s="60">
        <f>J111</f>
        <v>670</v>
      </c>
      <c r="I112" s="83" t="s">
        <v>4</v>
      </c>
      <c r="J112" s="63"/>
      <c r="K112" s="63"/>
      <c r="L112" s="63"/>
      <c r="M112" s="4"/>
      <c r="N112" s="4"/>
    </row>
    <row r="113" spans="1:14" ht="21" customHeight="1" thickBot="1">
      <c r="A113" s="175"/>
      <c r="B113" s="175"/>
      <c r="C113" s="468"/>
      <c r="D113" s="377"/>
      <c r="E113" s="374"/>
      <c r="F113" s="382"/>
      <c r="G113" s="179"/>
      <c r="H113" s="60"/>
      <c r="I113" s="182" t="s">
        <v>143</v>
      </c>
      <c r="J113" s="67">
        <v>1</v>
      </c>
      <c r="K113" s="67">
        <v>1</v>
      </c>
      <c r="L113" s="67">
        <v>1</v>
      </c>
      <c r="M113" s="4"/>
      <c r="N113" s="4"/>
    </row>
    <row r="114" spans="1:14" ht="36.75" customHeight="1" thickBot="1">
      <c r="A114" s="175"/>
      <c r="B114" s="175"/>
      <c r="C114" s="468"/>
      <c r="D114" s="377"/>
      <c r="E114" s="374"/>
      <c r="F114" s="382"/>
      <c r="G114" s="179" t="s">
        <v>53</v>
      </c>
      <c r="H114" s="60">
        <f>K111</f>
        <v>670</v>
      </c>
      <c r="I114" s="182" t="s">
        <v>84</v>
      </c>
      <c r="J114" s="67">
        <v>150</v>
      </c>
      <c r="K114" s="67">
        <v>150</v>
      </c>
      <c r="L114" s="67">
        <v>150</v>
      </c>
      <c r="M114" s="22"/>
      <c r="N114" s="4"/>
    </row>
    <row r="115" spans="1:14" ht="23.25" customHeight="1" thickBot="1">
      <c r="A115" s="175"/>
      <c r="B115" s="175"/>
      <c r="C115" s="468"/>
      <c r="D115" s="377"/>
      <c r="E115" s="374"/>
      <c r="F115" s="382"/>
      <c r="G115" s="184" t="s">
        <v>54</v>
      </c>
      <c r="H115" s="68">
        <f>L111</f>
        <v>670</v>
      </c>
      <c r="I115" s="83" t="s">
        <v>5</v>
      </c>
      <c r="J115" s="63"/>
      <c r="K115" s="63"/>
      <c r="L115" s="63"/>
      <c r="M115" s="4"/>
      <c r="N115" s="4"/>
    </row>
    <row r="116" spans="1:14" ht="45" customHeight="1">
      <c r="A116" s="175"/>
      <c r="B116" s="175"/>
      <c r="C116" s="468"/>
      <c r="D116" s="377"/>
      <c r="E116" s="374"/>
      <c r="F116" s="374" t="s">
        <v>24</v>
      </c>
      <c r="G116" s="179" t="s">
        <v>52</v>
      </c>
      <c r="H116" s="60">
        <f>J111</f>
        <v>670</v>
      </c>
      <c r="I116" s="182" t="s">
        <v>144</v>
      </c>
      <c r="J116" s="63">
        <v>3000</v>
      </c>
      <c r="K116" s="63">
        <v>3000</v>
      </c>
      <c r="L116" s="63">
        <v>3000</v>
      </c>
      <c r="M116" s="4"/>
      <c r="N116" s="4"/>
    </row>
    <row r="117" spans="1:14" ht="31.5">
      <c r="A117" s="175"/>
      <c r="B117" s="175"/>
      <c r="C117" s="468"/>
      <c r="D117" s="377"/>
      <c r="E117" s="374"/>
      <c r="F117" s="374"/>
      <c r="G117" s="179" t="s">
        <v>53</v>
      </c>
      <c r="H117" s="60">
        <f>K111</f>
        <v>670</v>
      </c>
      <c r="I117" s="182" t="s">
        <v>145</v>
      </c>
      <c r="J117" s="63">
        <v>220</v>
      </c>
      <c r="K117" s="63">
        <v>220</v>
      </c>
      <c r="L117" s="63">
        <v>220</v>
      </c>
      <c r="M117" s="4"/>
      <c r="N117" s="4"/>
    </row>
    <row r="118" spans="1:14" ht="15.75">
      <c r="A118" s="175"/>
      <c r="B118" s="175"/>
      <c r="C118" s="468"/>
      <c r="D118" s="377"/>
      <c r="E118" s="374"/>
      <c r="F118" s="374"/>
      <c r="G118" s="179" t="s">
        <v>54</v>
      </c>
      <c r="H118" s="60">
        <f>L111</f>
        <v>670</v>
      </c>
      <c r="I118" s="83" t="s">
        <v>6</v>
      </c>
      <c r="J118" s="63"/>
      <c r="K118" s="63"/>
      <c r="L118" s="63"/>
      <c r="M118" s="4"/>
      <c r="N118" s="4"/>
    </row>
    <row r="119" spans="1:14" ht="23.25" customHeight="1" thickBot="1">
      <c r="A119" s="175"/>
      <c r="B119" s="175"/>
      <c r="C119" s="31"/>
      <c r="D119" s="176"/>
      <c r="E119" s="176"/>
      <c r="F119" s="176"/>
      <c r="G119" s="184"/>
      <c r="H119" s="68"/>
      <c r="I119" s="183" t="s">
        <v>35</v>
      </c>
      <c r="J119" s="72">
        <v>100</v>
      </c>
      <c r="K119" s="72">
        <f>K114/J114*100</f>
        <v>100</v>
      </c>
      <c r="L119" s="72">
        <f>L114/K114*100</f>
        <v>100</v>
      </c>
      <c r="M119" s="4"/>
      <c r="N119" s="4"/>
    </row>
    <row r="120" spans="1:14" ht="32.25" customHeight="1" thickBot="1">
      <c r="A120" s="175"/>
      <c r="B120" s="175"/>
      <c r="C120" s="415" t="s">
        <v>62</v>
      </c>
      <c r="D120" s="418" t="s">
        <v>44</v>
      </c>
      <c r="E120" s="469" t="s">
        <v>55</v>
      </c>
      <c r="F120" s="382" t="s">
        <v>23</v>
      </c>
      <c r="G120" s="179"/>
      <c r="H120" s="55">
        <f>J120+K120+L120</f>
        <v>138876.5</v>
      </c>
      <c r="I120" s="56" t="s">
        <v>142</v>
      </c>
      <c r="J120" s="77">
        <v>43240.1</v>
      </c>
      <c r="K120" s="129">
        <v>46223.5</v>
      </c>
      <c r="L120" s="174">
        <v>49412.9</v>
      </c>
      <c r="M120" s="4"/>
      <c r="N120" s="4"/>
    </row>
    <row r="121" spans="1:14" ht="25.5" customHeight="1" thickBot="1">
      <c r="A121" s="175"/>
      <c r="B121" s="175"/>
      <c r="C121" s="416"/>
      <c r="D121" s="419"/>
      <c r="E121" s="470"/>
      <c r="F121" s="382"/>
      <c r="G121" s="179" t="s">
        <v>52</v>
      </c>
      <c r="H121" s="60">
        <f>J120</f>
        <v>43240.1</v>
      </c>
      <c r="I121" s="56" t="s">
        <v>4</v>
      </c>
      <c r="J121" s="61"/>
      <c r="K121" s="62"/>
      <c r="L121" s="63"/>
      <c r="M121" s="4"/>
      <c r="N121" s="4"/>
    </row>
    <row r="122" spans="1:14" ht="32.25" customHeight="1" thickBot="1">
      <c r="A122" s="175"/>
      <c r="B122" s="175"/>
      <c r="C122" s="416"/>
      <c r="D122" s="419"/>
      <c r="E122" s="470"/>
      <c r="F122" s="382"/>
      <c r="G122" s="179" t="s">
        <v>53</v>
      </c>
      <c r="H122" s="60">
        <f>K120</f>
        <v>46223.5</v>
      </c>
      <c r="I122" s="64" t="s">
        <v>146</v>
      </c>
      <c r="J122" s="65">
        <v>19179</v>
      </c>
      <c r="K122" s="66">
        <v>19179</v>
      </c>
      <c r="L122" s="67">
        <v>19179</v>
      </c>
      <c r="M122" s="4"/>
      <c r="N122" s="4"/>
    </row>
    <row r="123" spans="1:14" ht="30.75" customHeight="1" thickBot="1">
      <c r="A123" s="175"/>
      <c r="B123" s="175"/>
      <c r="C123" s="416"/>
      <c r="D123" s="419"/>
      <c r="E123" s="470"/>
      <c r="F123" s="383"/>
      <c r="G123" s="184" t="s">
        <v>54</v>
      </c>
      <c r="H123" s="68">
        <f>L120</f>
        <v>49412.9</v>
      </c>
      <c r="I123" s="56" t="s">
        <v>5</v>
      </c>
      <c r="J123" s="61"/>
      <c r="K123" s="62"/>
      <c r="L123" s="63"/>
      <c r="M123" s="4"/>
      <c r="N123" s="4"/>
    </row>
    <row r="124" spans="1:14" ht="34.5" customHeight="1" thickBot="1">
      <c r="A124" s="175"/>
      <c r="B124" s="175"/>
      <c r="C124" s="416"/>
      <c r="D124" s="419"/>
      <c r="E124" s="470"/>
      <c r="F124" s="382" t="s">
        <v>190</v>
      </c>
      <c r="G124" s="179" t="s">
        <v>52</v>
      </c>
      <c r="H124" s="60">
        <f>J120</f>
        <v>43240.1</v>
      </c>
      <c r="I124" s="64" t="s">
        <v>147</v>
      </c>
      <c r="J124" s="61">
        <f>J120/J122</f>
        <v>2.2545544606079564</v>
      </c>
      <c r="K124" s="62">
        <f>K120/K122</f>
        <v>2.4101100161635123</v>
      </c>
      <c r="L124" s="63">
        <f>L120/L122</f>
        <v>2.5764064862610145</v>
      </c>
      <c r="M124" s="4"/>
      <c r="N124" s="4"/>
    </row>
    <row r="125" spans="1:14" ht="16.5" thickBot="1">
      <c r="A125" s="175"/>
      <c r="B125" s="175"/>
      <c r="C125" s="416"/>
      <c r="D125" s="419"/>
      <c r="E125" s="470"/>
      <c r="F125" s="382"/>
      <c r="G125" s="179" t="s">
        <v>53</v>
      </c>
      <c r="H125" s="60">
        <f>K120</f>
        <v>46223.5</v>
      </c>
      <c r="I125" s="56" t="s">
        <v>6</v>
      </c>
      <c r="J125" s="61"/>
      <c r="K125" s="62"/>
      <c r="L125" s="63"/>
      <c r="M125" s="4"/>
      <c r="N125" s="4"/>
    </row>
    <row r="126" spans="1:14" ht="56.25" customHeight="1" thickBot="1">
      <c r="A126" s="175"/>
      <c r="B126" s="175"/>
      <c r="C126" s="417"/>
      <c r="D126" s="420"/>
      <c r="E126" s="471"/>
      <c r="F126" s="383"/>
      <c r="G126" s="184" t="s">
        <v>54</v>
      </c>
      <c r="H126" s="68">
        <f>L120</f>
        <v>49412.9</v>
      </c>
      <c r="I126" s="154" t="s">
        <v>148</v>
      </c>
      <c r="J126" s="140">
        <v>100</v>
      </c>
      <c r="K126" s="141">
        <v>100</v>
      </c>
      <c r="L126" s="72">
        <v>100</v>
      </c>
      <c r="M126" s="4"/>
      <c r="N126" s="4"/>
    </row>
    <row r="127" spans="1:14" ht="32.25" thickBot="1">
      <c r="A127" s="175"/>
      <c r="B127" s="175"/>
      <c r="C127" s="421" t="s">
        <v>182</v>
      </c>
      <c r="D127" s="418" t="s">
        <v>44</v>
      </c>
      <c r="E127" s="479" t="s">
        <v>55</v>
      </c>
      <c r="F127" s="381" t="s">
        <v>23</v>
      </c>
      <c r="G127" s="24"/>
      <c r="H127" s="55">
        <f>J127+K127+L127</f>
        <v>10415.8</v>
      </c>
      <c r="I127" s="56" t="s">
        <v>142</v>
      </c>
      <c r="J127" s="142">
        <v>3243</v>
      </c>
      <c r="K127" s="58">
        <v>3466.8</v>
      </c>
      <c r="L127" s="59">
        <v>3706</v>
      </c>
      <c r="M127" s="4"/>
      <c r="N127" s="4"/>
    </row>
    <row r="128" spans="1:14" ht="19.5" customHeight="1" thickBot="1">
      <c r="A128" s="175"/>
      <c r="B128" s="175"/>
      <c r="C128" s="422"/>
      <c r="D128" s="419"/>
      <c r="E128" s="480"/>
      <c r="F128" s="382"/>
      <c r="G128" s="179" t="s">
        <v>52</v>
      </c>
      <c r="H128" s="60">
        <f>J127</f>
        <v>3243</v>
      </c>
      <c r="I128" s="143" t="s">
        <v>4</v>
      </c>
      <c r="J128" s="144"/>
      <c r="K128" s="62"/>
      <c r="L128" s="63"/>
      <c r="M128" s="4"/>
      <c r="N128" s="4"/>
    </row>
    <row r="129" spans="1:14" ht="34.5" customHeight="1" thickBot="1">
      <c r="A129" s="175"/>
      <c r="B129" s="175"/>
      <c r="C129" s="422"/>
      <c r="D129" s="419"/>
      <c r="E129" s="480"/>
      <c r="F129" s="382"/>
      <c r="G129" s="179"/>
      <c r="H129" s="60"/>
      <c r="I129" s="145" t="s">
        <v>34</v>
      </c>
      <c r="J129" s="144"/>
      <c r="K129" s="62"/>
      <c r="L129" s="63"/>
      <c r="M129" s="4"/>
      <c r="N129" s="4"/>
    </row>
    <row r="130" spans="1:14" ht="35.25" customHeight="1" thickBot="1">
      <c r="A130" s="175"/>
      <c r="B130" s="175"/>
      <c r="C130" s="422"/>
      <c r="D130" s="419"/>
      <c r="E130" s="480"/>
      <c r="F130" s="382"/>
      <c r="G130" s="179" t="s">
        <v>53</v>
      </c>
      <c r="H130" s="60">
        <f>K127</f>
        <v>3466.8</v>
      </c>
      <c r="I130" s="145" t="s">
        <v>96</v>
      </c>
      <c r="J130" s="146">
        <v>1570</v>
      </c>
      <c r="K130" s="147">
        <v>1570</v>
      </c>
      <c r="L130" s="125">
        <v>1570</v>
      </c>
      <c r="M130" s="4"/>
      <c r="N130" s="4"/>
    </row>
    <row r="131" spans="1:14" ht="39.75" customHeight="1" thickBot="1">
      <c r="A131" s="175"/>
      <c r="B131" s="175"/>
      <c r="C131" s="422"/>
      <c r="D131" s="419"/>
      <c r="E131" s="480"/>
      <c r="F131" s="383"/>
      <c r="G131" s="179" t="s">
        <v>54</v>
      </c>
      <c r="H131" s="68">
        <f>L127</f>
        <v>3706</v>
      </c>
      <c r="I131" s="145" t="s">
        <v>36</v>
      </c>
      <c r="J131" s="146">
        <v>705</v>
      </c>
      <c r="K131" s="147">
        <v>705</v>
      </c>
      <c r="L131" s="125">
        <v>705</v>
      </c>
      <c r="M131" s="4"/>
      <c r="N131" s="4"/>
    </row>
    <row r="132" spans="1:14" ht="19.5" customHeight="1" thickBot="1">
      <c r="A132" s="175"/>
      <c r="B132" s="175"/>
      <c r="C132" s="422"/>
      <c r="D132" s="419"/>
      <c r="E132" s="470"/>
      <c r="F132" s="476" t="s">
        <v>24</v>
      </c>
      <c r="G132" s="24" t="s">
        <v>52</v>
      </c>
      <c r="H132" s="148">
        <f>J127</f>
        <v>3243</v>
      </c>
      <c r="I132" s="143" t="s">
        <v>5</v>
      </c>
      <c r="J132" s="149"/>
      <c r="K132" s="150"/>
      <c r="L132" s="127"/>
      <c r="M132" s="4"/>
      <c r="N132" s="4"/>
    </row>
    <row r="133" spans="1:14" ht="34.5" customHeight="1" thickBot="1">
      <c r="A133" s="175"/>
      <c r="B133" s="175"/>
      <c r="C133" s="422"/>
      <c r="D133" s="419"/>
      <c r="E133" s="470"/>
      <c r="F133" s="477"/>
      <c r="G133" s="179" t="s">
        <v>53</v>
      </c>
      <c r="H133" s="148">
        <f>K127</f>
        <v>3466.8</v>
      </c>
      <c r="I133" s="145" t="s">
        <v>149</v>
      </c>
      <c r="J133" s="149">
        <v>425</v>
      </c>
      <c r="K133" s="150">
        <v>454.1</v>
      </c>
      <c r="L133" s="127">
        <v>487.5</v>
      </c>
      <c r="M133" s="4"/>
      <c r="N133" s="4"/>
    </row>
    <row r="134" spans="1:14" ht="34.5" customHeight="1" thickBot="1">
      <c r="A134" s="175"/>
      <c r="B134" s="175"/>
      <c r="C134" s="422"/>
      <c r="D134" s="419"/>
      <c r="E134" s="470"/>
      <c r="F134" s="477"/>
      <c r="G134" s="179" t="s">
        <v>54</v>
      </c>
      <c r="H134" s="151">
        <f>L127</f>
        <v>3706</v>
      </c>
      <c r="I134" s="145" t="s">
        <v>150</v>
      </c>
      <c r="J134" s="149">
        <v>815</v>
      </c>
      <c r="K134" s="150">
        <v>872</v>
      </c>
      <c r="L134" s="127">
        <v>915.1</v>
      </c>
      <c r="M134" s="4"/>
      <c r="N134" s="4"/>
    </row>
    <row r="135" spans="1:14" ht="18" customHeight="1" thickBot="1">
      <c r="A135" s="175"/>
      <c r="B135" s="175"/>
      <c r="C135" s="422"/>
      <c r="D135" s="419"/>
      <c r="E135" s="470"/>
      <c r="F135" s="477"/>
      <c r="G135" s="179"/>
      <c r="H135" s="152"/>
      <c r="I135" s="143" t="s">
        <v>125</v>
      </c>
      <c r="J135" s="149"/>
      <c r="K135" s="150"/>
      <c r="L135" s="127"/>
      <c r="M135" s="4"/>
      <c r="N135" s="4"/>
    </row>
    <row r="136" spans="1:14" ht="51" customHeight="1" thickBot="1">
      <c r="A136" s="175"/>
      <c r="B136" s="175"/>
      <c r="C136" s="422"/>
      <c r="D136" s="420"/>
      <c r="E136" s="470"/>
      <c r="F136" s="477"/>
      <c r="G136" s="184"/>
      <c r="H136" s="152"/>
      <c r="I136" s="183" t="s">
        <v>151</v>
      </c>
      <c r="J136" s="144">
        <v>100</v>
      </c>
      <c r="K136" s="62">
        <v>100</v>
      </c>
      <c r="L136" s="69">
        <v>100</v>
      </c>
      <c r="M136" s="4"/>
      <c r="N136" s="4"/>
    </row>
    <row r="137" spans="1:14" ht="31.5" customHeight="1" hidden="1" thickBot="1">
      <c r="A137" s="175"/>
      <c r="B137" s="175"/>
      <c r="C137" s="426"/>
      <c r="D137" s="418"/>
      <c r="E137" s="469"/>
      <c r="F137" s="381"/>
      <c r="G137" s="179"/>
      <c r="H137" s="55"/>
      <c r="I137" s="153"/>
      <c r="J137" s="57"/>
      <c r="K137" s="58"/>
      <c r="L137" s="59"/>
      <c r="M137" s="4"/>
      <c r="N137" s="4"/>
    </row>
    <row r="138" spans="1:14" ht="16.5" customHeight="1" hidden="1" thickBot="1">
      <c r="A138" s="175"/>
      <c r="B138" s="175"/>
      <c r="C138" s="427"/>
      <c r="D138" s="419"/>
      <c r="E138" s="470"/>
      <c r="F138" s="382"/>
      <c r="G138" s="179"/>
      <c r="H138" s="60"/>
      <c r="I138" s="56"/>
      <c r="J138" s="61"/>
      <c r="K138" s="62"/>
      <c r="L138" s="63"/>
      <c r="M138" s="4"/>
      <c r="N138" s="4"/>
    </row>
    <row r="139" spans="1:14" ht="28.5" customHeight="1" hidden="1" thickBot="1">
      <c r="A139" s="175"/>
      <c r="B139" s="175"/>
      <c r="C139" s="427"/>
      <c r="D139" s="419"/>
      <c r="E139" s="470"/>
      <c r="F139" s="382"/>
      <c r="G139" s="179"/>
      <c r="H139" s="60"/>
      <c r="I139" s="64"/>
      <c r="J139" s="65"/>
      <c r="K139" s="66"/>
      <c r="L139" s="67"/>
      <c r="M139" s="4"/>
      <c r="N139" s="4"/>
    </row>
    <row r="140" spans="1:14" ht="16.5" customHeight="1" hidden="1" thickBot="1">
      <c r="A140" s="175"/>
      <c r="B140" s="175"/>
      <c r="C140" s="427"/>
      <c r="D140" s="419"/>
      <c r="E140" s="470"/>
      <c r="F140" s="383"/>
      <c r="G140" s="184"/>
      <c r="H140" s="68"/>
      <c r="I140" s="56"/>
      <c r="J140" s="61"/>
      <c r="K140" s="62"/>
      <c r="L140" s="63"/>
      <c r="M140" s="4"/>
      <c r="N140" s="4"/>
    </row>
    <row r="141" spans="1:14" ht="24.75" customHeight="1" hidden="1" thickBot="1">
      <c r="A141" s="175"/>
      <c r="B141" s="175"/>
      <c r="C141" s="427"/>
      <c r="D141" s="419"/>
      <c r="E141" s="470"/>
      <c r="F141" s="382"/>
      <c r="G141" s="179"/>
      <c r="H141" s="60"/>
      <c r="I141" s="64"/>
      <c r="J141" s="61"/>
      <c r="K141" s="61"/>
      <c r="L141" s="69"/>
      <c r="M141" s="4"/>
      <c r="N141" s="4"/>
    </row>
    <row r="142" spans="1:14" ht="25.5" customHeight="1" hidden="1" thickBot="1">
      <c r="A142" s="175"/>
      <c r="B142" s="175"/>
      <c r="C142" s="427"/>
      <c r="D142" s="419"/>
      <c r="E142" s="470"/>
      <c r="F142" s="382"/>
      <c r="G142" s="179"/>
      <c r="H142" s="60"/>
      <c r="I142" s="56"/>
      <c r="J142" s="61"/>
      <c r="K142" s="62"/>
      <c r="L142" s="63"/>
      <c r="M142" s="4"/>
      <c r="N142" s="4"/>
    </row>
    <row r="143" spans="1:14" ht="52.5" customHeight="1" hidden="1" thickBot="1">
      <c r="A143" s="175"/>
      <c r="B143" s="175"/>
      <c r="C143" s="428"/>
      <c r="D143" s="420"/>
      <c r="E143" s="470"/>
      <c r="F143" s="382"/>
      <c r="G143" s="179"/>
      <c r="H143" s="177"/>
      <c r="I143" s="64"/>
      <c r="J143" s="61"/>
      <c r="K143" s="62"/>
      <c r="L143" s="63"/>
      <c r="M143" s="4"/>
      <c r="N143" s="4"/>
    </row>
    <row r="144" spans="1:14" ht="36" customHeight="1" thickBot="1">
      <c r="A144" s="224"/>
      <c r="B144" s="224"/>
      <c r="C144" s="403" t="s">
        <v>76</v>
      </c>
      <c r="D144" s="423" t="s">
        <v>44</v>
      </c>
      <c r="E144" s="472" t="s">
        <v>64</v>
      </c>
      <c r="F144" s="478" t="s">
        <v>51</v>
      </c>
      <c r="G144" s="225"/>
      <c r="H144" s="226">
        <f>J144+K144+L144</f>
        <v>387851.69999999995</v>
      </c>
      <c r="I144" s="227" t="s">
        <v>196</v>
      </c>
      <c r="J144" s="228">
        <v>123551.1</v>
      </c>
      <c r="K144" s="229">
        <v>132150.3</v>
      </c>
      <c r="L144" s="230">
        <v>132150.3</v>
      </c>
      <c r="M144" s="4"/>
      <c r="N144" s="4"/>
    </row>
    <row r="145" spans="1:14" ht="25.5" customHeight="1" thickBot="1">
      <c r="A145" s="224"/>
      <c r="B145" s="224"/>
      <c r="C145" s="404"/>
      <c r="D145" s="424"/>
      <c r="E145" s="473"/>
      <c r="F145" s="429"/>
      <c r="G145" s="231" t="s">
        <v>52</v>
      </c>
      <c r="H145" s="232">
        <f>J144</f>
        <v>123551.1</v>
      </c>
      <c r="I145" s="233" t="s">
        <v>4</v>
      </c>
      <c r="J145" s="234"/>
      <c r="K145" s="235"/>
      <c r="L145" s="236"/>
      <c r="M145" s="4"/>
      <c r="N145" s="4"/>
    </row>
    <row r="146" spans="1:14" ht="36.75" customHeight="1" thickBot="1">
      <c r="A146" s="224"/>
      <c r="B146" s="224"/>
      <c r="C146" s="404"/>
      <c r="D146" s="424"/>
      <c r="E146" s="473"/>
      <c r="F146" s="429"/>
      <c r="G146" s="231"/>
      <c r="H146" s="232"/>
      <c r="I146" s="237" t="s">
        <v>152</v>
      </c>
      <c r="J146" s="238">
        <v>9</v>
      </c>
      <c r="K146" s="239">
        <v>9</v>
      </c>
      <c r="L146" s="240">
        <v>9</v>
      </c>
      <c r="M146" s="4"/>
      <c r="N146" s="4"/>
    </row>
    <row r="147" spans="1:14" ht="31.5" customHeight="1" thickBot="1">
      <c r="A147" s="224"/>
      <c r="B147" s="224"/>
      <c r="C147" s="404"/>
      <c r="D147" s="424"/>
      <c r="E147" s="473"/>
      <c r="F147" s="429"/>
      <c r="G147" s="231" t="s">
        <v>53</v>
      </c>
      <c r="H147" s="232">
        <f>K144</f>
        <v>132150.3</v>
      </c>
      <c r="I147" s="237" t="s">
        <v>153</v>
      </c>
      <c r="J147" s="238">
        <v>30552</v>
      </c>
      <c r="K147" s="239">
        <v>30552</v>
      </c>
      <c r="L147" s="240">
        <v>30552</v>
      </c>
      <c r="M147" s="4"/>
      <c r="N147" s="4"/>
    </row>
    <row r="148" spans="1:14" ht="24" customHeight="1" thickBot="1">
      <c r="A148" s="224"/>
      <c r="B148" s="224"/>
      <c r="C148" s="404"/>
      <c r="D148" s="424"/>
      <c r="E148" s="473"/>
      <c r="F148" s="430"/>
      <c r="G148" s="241" t="s">
        <v>54</v>
      </c>
      <c r="H148" s="242">
        <f>L144</f>
        <v>132150.3</v>
      </c>
      <c r="I148" s="233" t="s">
        <v>5</v>
      </c>
      <c r="J148" s="234"/>
      <c r="K148" s="235"/>
      <c r="L148" s="236"/>
      <c r="M148" s="4"/>
      <c r="N148" s="4"/>
    </row>
    <row r="149" spans="1:14" ht="31.5" customHeight="1" thickBot="1">
      <c r="A149" s="224"/>
      <c r="B149" s="224"/>
      <c r="C149" s="404"/>
      <c r="D149" s="424"/>
      <c r="E149" s="473"/>
      <c r="F149" s="429" t="s">
        <v>50</v>
      </c>
      <c r="G149" s="231" t="s">
        <v>52</v>
      </c>
      <c r="H149" s="232">
        <f>J144</f>
        <v>123551.1</v>
      </c>
      <c r="I149" s="237" t="s">
        <v>154</v>
      </c>
      <c r="J149" s="234">
        <f>J144/J147*1000</f>
        <v>4043.9611154752556</v>
      </c>
      <c r="K149" s="234">
        <f>K144/K147*1000</f>
        <v>4325.42223095051</v>
      </c>
      <c r="L149" s="243">
        <f>L144/L147*1000</f>
        <v>4325.42223095051</v>
      </c>
      <c r="M149" s="4"/>
      <c r="N149" s="4"/>
    </row>
    <row r="150" spans="1:14" ht="20.25" customHeight="1" thickBot="1">
      <c r="A150" s="224"/>
      <c r="B150" s="224"/>
      <c r="C150" s="404"/>
      <c r="D150" s="424"/>
      <c r="E150" s="473"/>
      <c r="F150" s="429"/>
      <c r="G150" s="231" t="s">
        <v>53</v>
      </c>
      <c r="H150" s="232">
        <f>K144</f>
        <v>132150.3</v>
      </c>
      <c r="I150" s="233" t="s">
        <v>6</v>
      </c>
      <c r="J150" s="234"/>
      <c r="K150" s="235"/>
      <c r="L150" s="236"/>
      <c r="M150" s="4"/>
      <c r="N150" s="4"/>
    </row>
    <row r="151" spans="1:14" ht="37.5" customHeight="1" thickBot="1">
      <c r="A151" s="244"/>
      <c r="B151" s="244"/>
      <c r="C151" s="405"/>
      <c r="D151" s="425"/>
      <c r="E151" s="474"/>
      <c r="F151" s="430"/>
      <c r="G151" s="241" t="s">
        <v>54</v>
      </c>
      <c r="H151" s="242">
        <f>L144</f>
        <v>132150.3</v>
      </c>
      <c r="I151" s="245" t="s">
        <v>107</v>
      </c>
      <c r="J151" s="246">
        <v>100</v>
      </c>
      <c r="K151" s="247">
        <v>100</v>
      </c>
      <c r="L151" s="248">
        <v>100</v>
      </c>
      <c r="M151" s="4"/>
      <c r="N151" s="4"/>
    </row>
    <row r="152" spans="1:14" ht="34.5" customHeight="1" thickBot="1">
      <c r="A152" s="249"/>
      <c r="B152" s="249"/>
      <c r="C152" s="403" t="s">
        <v>77</v>
      </c>
      <c r="D152" s="400" t="s">
        <v>44</v>
      </c>
      <c r="E152" s="436" t="s">
        <v>58</v>
      </c>
      <c r="F152" s="397" t="s">
        <v>23</v>
      </c>
      <c r="G152" s="51"/>
      <c r="H152" s="226">
        <f>J152+K152+L152</f>
        <v>3777777.8000000003</v>
      </c>
      <c r="I152" s="227" t="s">
        <v>196</v>
      </c>
      <c r="J152" s="228">
        <f>1160353.4+17000</f>
        <v>1177353.4</v>
      </c>
      <c r="K152" s="228">
        <f>1240417.8+17000</f>
        <v>1257417.8</v>
      </c>
      <c r="L152" s="251">
        <f>1326006.6+17000</f>
        <v>1343006.6</v>
      </c>
      <c r="M152" s="4"/>
      <c r="N152" s="4"/>
    </row>
    <row r="153" spans="1:14" ht="16.5" thickBot="1">
      <c r="A153" s="224"/>
      <c r="B153" s="224"/>
      <c r="C153" s="404"/>
      <c r="D153" s="401"/>
      <c r="E153" s="437"/>
      <c r="F153" s="398"/>
      <c r="G153" s="52" t="s">
        <v>52</v>
      </c>
      <c r="H153" s="232">
        <f>J152</f>
        <v>1177353.4</v>
      </c>
      <c r="I153" s="237" t="s">
        <v>7</v>
      </c>
      <c r="J153" s="234"/>
      <c r="K153" s="234"/>
      <c r="L153" s="253"/>
      <c r="M153" s="4"/>
      <c r="N153" s="4"/>
    </row>
    <row r="154" spans="1:14" ht="16.5" thickBot="1">
      <c r="A154" s="224"/>
      <c r="B154" s="224"/>
      <c r="C154" s="404"/>
      <c r="D154" s="401"/>
      <c r="E154" s="437"/>
      <c r="F154" s="398"/>
      <c r="G154" s="52" t="s">
        <v>53</v>
      </c>
      <c r="H154" s="232">
        <f>K152</f>
        <v>1257417.8</v>
      </c>
      <c r="I154" s="233" t="s">
        <v>8</v>
      </c>
      <c r="J154" s="234"/>
      <c r="K154" s="234"/>
      <c r="L154" s="253"/>
      <c r="M154" s="4"/>
      <c r="N154" s="4"/>
    </row>
    <row r="155" spans="1:14" ht="38.25" customHeight="1" thickBot="1">
      <c r="A155" s="224"/>
      <c r="B155" s="224"/>
      <c r="C155" s="404"/>
      <c r="D155" s="401"/>
      <c r="E155" s="437"/>
      <c r="F155" s="399"/>
      <c r="G155" s="254" t="s">
        <v>54</v>
      </c>
      <c r="H155" s="242">
        <f>L152</f>
        <v>1343006.6</v>
      </c>
      <c r="I155" s="237" t="s">
        <v>155</v>
      </c>
      <c r="J155" s="234">
        <v>990</v>
      </c>
      <c r="K155" s="234">
        <v>990</v>
      </c>
      <c r="L155" s="253">
        <v>990</v>
      </c>
      <c r="M155" s="4"/>
      <c r="N155" s="4"/>
    </row>
    <row r="156" spans="1:14" ht="27" customHeight="1" thickBot="1">
      <c r="A156" s="224"/>
      <c r="B156" s="224"/>
      <c r="C156" s="404"/>
      <c r="D156" s="401"/>
      <c r="E156" s="437"/>
      <c r="F156" s="371" t="s">
        <v>24</v>
      </c>
      <c r="G156" s="52" t="s">
        <v>52</v>
      </c>
      <c r="H156" s="256">
        <f>J152</f>
        <v>1177353.4</v>
      </c>
      <c r="I156" s="257" t="s">
        <v>5</v>
      </c>
      <c r="J156" s="234"/>
      <c r="K156" s="234"/>
      <c r="L156" s="253"/>
      <c r="M156" s="4"/>
      <c r="N156" s="4"/>
    </row>
    <row r="157" spans="1:14" ht="33" customHeight="1" thickBot="1">
      <c r="A157" s="224"/>
      <c r="B157" s="224"/>
      <c r="C157" s="404"/>
      <c r="D157" s="401"/>
      <c r="E157" s="437"/>
      <c r="F157" s="372"/>
      <c r="G157" s="52" t="s">
        <v>53</v>
      </c>
      <c r="H157" s="259">
        <f>K152</f>
        <v>1257417.8</v>
      </c>
      <c r="I157" s="260" t="s">
        <v>156</v>
      </c>
      <c r="J157" s="234">
        <f>J152/J155/12</f>
        <v>99.10382154882154</v>
      </c>
      <c r="K157" s="234">
        <f>K152/K155/12</f>
        <v>105.84324915824915</v>
      </c>
      <c r="L157" s="243">
        <f>L152/L155/12</f>
        <v>113.0476936026936</v>
      </c>
      <c r="M157" s="4"/>
      <c r="N157" s="4"/>
    </row>
    <row r="158" spans="1:14" ht="21" customHeight="1" thickBot="1">
      <c r="A158" s="224"/>
      <c r="B158" s="224"/>
      <c r="C158" s="404"/>
      <c r="D158" s="401"/>
      <c r="E158" s="437"/>
      <c r="F158" s="261"/>
      <c r="G158" s="390" t="s">
        <v>54</v>
      </c>
      <c r="H158" s="259">
        <f>L152</f>
        <v>1343006.6</v>
      </c>
      <c r="I158" s="257" t="s">
        <v>6</v>
      </c>
      <c r="J158" s="234"/>
      <c r="K158" s="234"/>
      <c r="L158" s="253"/>
      <c r="M158" s="4"/>
      <c r="N158" s="4"/>
    </row>
    <row r="159" spans="1:14" ht="72.75" customHeight="1" thickBot="1">
      <c r="A159" s="224"/>
      <c r="B159" s="224"/>
      <c r="C159" s="405"/>
      <c r="D159" s="402"/>
      <c r="E159" s="475"/>
      <c r="F159" s="262"/>
      <c r="G159" s="391"/>
      <c r="H159" s="263"/>
      <c r="I159" s="264" t="s">
        <v>35</v>
      </c>
      <c r="J159" s="246">
        <v>100</v>
      </c>
      <c r="K159" s="246">
        <v>100</v>
      </c>
      <c r="L159" s="265">
        <v>100</v>
      </c>
      <c r="M159" s="4"/>
      <c r="N159" s="4"/>
    </row>
    <row r="160" spans="1:14" ht="40.5" customHeight="1">
      <c r="A160" s="224"/>
      <c r="B160" s="224"/>
      <c r="C160" s="371" t="s">
        <v>78</v>
      </c>
      <c r="D160" s="462" t="s">
        <v>44</v>
      </c>
      <c r="E160" s="371" t="s">
        <v>57</v>
      </c>
      <c r="F160" s="397" t="s">
        <v>23</v>
      </c>
      <c r="G160" s="51"/>
      <c r="H160" s="226">
        <f>J160+K160+L160</f>
        <v>6458.799999999999</v>
      </c>
      <c r="I160" s="227" t="s">
        <v>196</v>
      </c>
      <c r="J160" s="230">
        <v>2011</v>
      </c>
      <c r="K160" s="230">
        <v>2149.7</v>
      </c>
      <c r="L160" s="230">
        <v>2298.1</v>
      </c>
      <c r="M160" s="4"/>
      <c r="N160" s="4"/>
    </row>
    <row r="161" spans="1:14" ht="21" customHeight="1">
      <c r="A161" s="224"/>
      <c r="B161" s="224"/>
      <c r="C161" s="372"/>
      <c r="D161" s="463"/>
      <c r="E161" s="372"/>
      <c r="F161" s="398"/>
      <c r="G161" s="52" t="s">
        <v>52</v>
      </c>
      <c r="H161" s="232">
        <f>J160</f>
        <v>2011</v>
      </c>
      <c r="I161" s="266" t="s">
        <v>7</v>
      </c>
      <c r="J161" s="267"/>
      <c r="K161" s="267"/>
      <c r="L161" s="236"/>
      <c r="M161" s="4"/>
      <c r="N161" s="4"/>
    </row>
    <row r="162" spans="1:14" ht="22.5" customHeight="1">
      <c r="A162" s="224"/>
      <c r="B162" s="224"/>
      <c r="C162" s="372"/>
      <c r="D162" s="463"/>
      <c r="E162" s="372"/>
      <c r="F162" s="398"/>
      <c r="G162" s="52" t="s">
        <v>53</v>
      </c>
      <c r="H162" s="232">
        <f>K160</f>
        <v>2149.7</v>
      </c>
      <c r="I162" s="529" t="s">
        <v>15</v>
      </c>
      <c r="J162" s="267"/>
      <c r="K162" s="267"/>
      <c r="L162" s="236"/>
      <c r="M162" s="4"/>
      <c r="N162" s="4"/>
    </row>
    <row r="163" spans="1:14" ht="16.5" customHeight="1" thickBot="1">
      <c r="A163" s="224"/>
      <c r="B163" s="224"/>
      <c r="C163" s="372"/>
      <c r="D163" s="463"/>
      <c r="E163" s="372"/>
      <c r="F163" s="398"/>
      <c r="G163" s="254" t="s">
        <v>54</v>
      </c>
      <c r="H163" s="242">
        <f>L160</f>
        <v>2298.1</v>
      </c>
      <c r="I163" s="529"/>
      <c r="J163" s="267"/>
      <c r="K163" s="267"/>
      <c r="L163" s="236"/>
      <c r="M163" s="4"/>
      <c r="N163" s="4"/>
    </row>
    <row r="164" spans="1:14" ht="39" customHeight="1" hidden="1">
      <c r="A164" s="224"/>
      <c r="B164" s="224"/>
      <c r="C164" s="372"/>
      <c r="D164" s="463"/>
      <c r="E164" s="372"/>
      <c r="F164" s="399"/>
      <c r="G164" s="52" t="s">
        <v>26</v>
      </c>
      <c r="H164" s="232">
        <f>J160</f>
        <v>2011</v>
      </c>
      <c r="I164" s="266" t="s">
        <v>9</v>
      </c>
      <c r="J164" s="267"/>
      <c r="K164" s="267"/>
      <c r="L164" s="236"/>
      <c r="M164" s="4"/>
      <c r="N164" s="4"/>
    </row>
    <row r="165" spans="1:14" ht="63.75" customHeight="1">
      <c r="A165" s="224"/>
      <c r="B165" s="224"/>
      <c r="C165" s="372"/>
      <c r="D165" s="463"/>
      <c r="E165" s="372"/>
      <c r="F165" s="371" t="s">
        <v>24</v>
      </c>
      <c r="G165" s="52" t="s">
        <v>52</v>
      </c>
      <c r="H165" s="266">
        <f>J160</f>
        <v>2011</v>
      </c>
      <c r="I165" s="266" t="s">
        <v>157</v>
      </c>
      <c r="J165" s="268">
        <v>20</v>
      </c>
      <c r="K165" s="268">
        <v>20</v>
      </c>
      <c r="L165" s="268">
        <v>20</v>
      </c>
      <c r="M165" s="4"/>
      <c r="N165" s="4"/>
    </row>
    <row r="166" spans="1:14" ht="88.5" customHeight="1">
      <c r="A166" s="224"/>
      <c r="B166" s="224"/>
      <c r="C166" s="372"/>
      <c r="D166" s="463"/>
      <c r="E166" s="372"/>
      <c r="F166" s="372"/>
      <c r="G166" s="52" t="s">
        <v>53</v>
      </c>
      <c r="H166" s="232">
        <f>K160</f>
        <v>2149.7</v>
      </c>
      <c r="I166" s="266" t="s">
        <v>158</v>
      </c>
      <c r="J166" s="268">
        <v>22</v>
      </c>
      <c r="K166" s="268">
        <v>22</v>
      </c>
      <c r="L166" s="268">
        <v>22</v>
      </c>
      <c r="M166" s="4"/>
      <c r="N166" s="4"/>
    </row>
    <row r="167" spans="1:14" ht="53.25" customHeight="1">
      <c r="A167" s="224"/>
      <c r="B167" s="224"/>
      <c r="C167" s="372"/>
      <c r="D167" s="463"/>
      <c r="E167" s="372"/>
      <c r="F167" s="372"/>
      <c r="G167" s="390" t="s">
        <v>54</v>
      </c>
      <c r="H167" s="439">
        <f>L160</f>
        <v>2298.1</v>
      </c>
      <c r="I167" s="266" t="s">
        <v>159</v>
      </c>
      <c r="J167" s="268">
        <v>6</v>
      </c>
      <c r="K167" s="268">
        <v>6</v>
      </c>
      <c r="L167" s="268">
        <v>6</v>
      </c>
      <c r="M167" s="4"/>
      <c r="N167" s="4"/>
    </row>
    <row r="168" spans="1:14" ht="91.5" customHeight="1">
      <c r="A168" s="224"/>
      <c r="B168" s="224"/>
      <c r="C168" s="372"/>
      <c r="D168" s="463"/>
      <c r="E168" s="372"/>
      <c r="F168" s="372"/>
      <c r="G168" s="390"/>
      <c r="H168" s="440"/>
      <c r="I168" s="266" t="s">
        <v>160</v>
      </c>
      <c r="J168" s="269">
        <v>700</v>
      </c>
      <c r="K168" s="269">
        <v>700</v>
      </c>
      <c r="L168" s="269">
        <v>700</v>
      </c>
      <c r="M168" s="4"/>
      <c r="N168" s="4"/>
    </row>
    <row r="169" spans="1:14" ht="24.75" customHeight="1">
      <c r="A169" s="224"/>
      <c r="B169" s="224"/>
      <c r="C169" s="372"/>
      <c r="D169" s="463"/>
      <c r="E169" s="372"/>
      <c r="F169" s="372"/>
      <c r="G169" s="52"/>
      <c r="H169" s="270"/>
      <c r="I169" s="271" t="s">
        <v>5</v>
      </c>
      <c r="J169" s="272"/>
      <c r="K169" s="272"/>
      <c r="L169" s="272"/>
      <c r="M169" s="4"/>
      <c r="N169" s="4"/>
    </row>
    <row r="170" spans="1:14" ht="15.75" customHeight="1" hidden="1">
      <c r="A170" s="224"/>
      <c r="B170" s="224"/>
      <c r="C170" s="372"/>
      <c r="D170" s="463"/>
      <c r="E170" s="372"/>
      <c r="F170" s="372"/>
      <c r="G170" s="52"/>
      <c r="H170" s="270"/>
      <c r="I170" s="266" t="s">
        <v>11</v>
      </c>
      <c r="J170" s="272"/>
      <c r="K170" s="272"/>
      <c r="L170" s="272"/>
      <c r="M170" s="4"/>
      <c r="N170" s="4"/>
    </row>
    <row r="171" spans="1:15" ht="60.75" customHeight="1">
      <c r="A171" s="224"/>
      <c r="B171" s="224"/>
      <c r="C171" s="372"/>
      <c r="D171" s="463"/>
      <c r="E171" s="372"/>
      <c r="F171" s="372"/>
      <c r="G171" s="52"/>
      <c r="H171" s="270"/>
      <c r="I171" s="266" t="s">
        <v>161</v>
      </c>
      <c r="J171" s="272">
        <v>758</v>
      </c>
      <c r="K171" s="272">
        <v>758</v>
      </c>
      <c r="L171" s="272">
        <v>758.8</v>
      </c>
      <c r="M171" s="4"/>
      <c r="N171" s="4"/>
      <c r="O171" s="2"/>
    </row>
    <row r="172" spans="1:14" ht="91.5" customHeight="1">
      <c r="A172" s="224"/>
      <c r="B172" s="224"/>
      <c r="C172" s="372"/>
      <c r="D172" s="463"/>
      <c r="E172" s="372"/>
      <c r="F172" s="372"/>
      <c r="G172" s="52"/>
      <c r="H172" s="270"/>
      <c r="I172" s="266" t="s">
        <v>162</v>
      </c>
      <c r="J172" s="272">
        <v>2607.6</v>
      </c>
      <c r="K172" s="272">
        <v>2607.6</v>
      </c>
      <c r="L172" s="272">
        <v>2607.6</v>
      </c>
      <c r="M172" s="4"/>
      <c r="N172" s="4"/>
    </row>
    <row r="173" spans="1:14" ht="52.5" customHeight="1">
      <c r="A173" s="224"/>
      <c r="B173" s="224"/>
      <c r="C173" s="372"/>
      <c r="D173" s="463"/>
      <c r="E173" s="372"/>
      <c r="F173" s="372"/>
      <c r="G173" s="52"/>
      <c r="H173" s="270"/>
      <c r="I173" s="266" t="s">
        <v>163</v>
      </c>
      <c r="J173" s="273">
        <v>100.7</v>
      </c>
      <c r="K173" s="273">
        <v>123.9</v>
      </c>
      <c r="L173" s="273">
        <v>148.6</v>
      </c>
      <c r="M173" s="4"/>
      <c r="N173" s="4"/>
    </row>
    <row r="174" spans="1:14" ht="63">
      <c r="A174" s="224"/>
      <c r="B174" s="224"/>
      <c r="C174" s="372"/>
      <c r="D174" s="463"/>
      <c r="E174" s="372"/>
      <c r="F174" s="372"/>
      <c r="G174" s="52"/>
      <c r="H174" s="270"/>
      <c r="I174" s="266" t="s">
        <v>164</v>
      </c>
      <c r="J174" s="272">
        <v>1004.3</v>
      </c>
      <c r="K174" s="272">
        <v>1004.3</v>
      </c>
      <c r="L174" s="272">
        <v>1004.3</v>
      </c>
      <c r="M174" s="4"/>
      <c r="N174" s="4"/>
    </row>
    <row r="175" spans="1:14" ht="15.75">
      <c r="A175" s="224"/>
      <c r="B175" s="224"/>
      <c r="C175" s="372"/>
      <c r="D175" s="463"/>
      <c r="E175" s="372"/>
      <c r="F175" s="372"/>
      <c r="G175" s="52"/>
      <c r="H175" s="270"/>
      <c r="I175" s="271" t="s">
        <v>10</v>
      </c>
      <c r="J175" s="272"/>
      <c r="K175" s="272"/>
      <c r="L175" s="272"/>
      <c r="M175" s="4"/>
      <c r="N175" s="4"/>
    </row>
    <row r="176" spans="1:14" ht="70.5" customHeight="1" thickBot="1">
      <c r="A176" s="244"/>
      <c r="B176" s="244"/>
      <c r="C176" s="438"/>
      <c r="D176" s="464"/>
      <c r="E176" s="438"/>
      <c r="F176" s="438"/>
      <c r="G176" s="254"/>
      <c r="H176" s="274"/>
      <c r="I176" s="275" t="s">
        <v>165</v>
      </c>
      <c r="J176" s="276">
        <v>100</v>
      </c>
      <c r="K176" s="276">
        <v>100</v>
      </c>
      <c r="L176" s="276">
        <v>100</v>
      </c>
      <c r="M176" s="4"/>
      <c r="N176" s="4"/>
    </row>
    <row r="177" spans="1:14" ht="31.5" customHeight="1">
      <c r="A177" s="249"/>
      <c r="B177" s="249"/>
      <c r="C177" s="524" t="s">
        <v>79</v>
      </c>
      <c r="D177" s="387" t="s">
        <v>44</v>
      </c>
      <c r="E177" s="465" t="s">
        <v>55</v>
      </c>
      <c r="F177" s="48" t="s">
        <v>23</v>
      </c>
      <c r="G177" s="45"/>
      <c r="H177" s="277">
        <f>J177+K177+L177</f>
        <v>931924</v>
      </c>
      <c r="I177" s="278" t="s">
        <v>196</v>
      </c>
      <c r="J177" s="230">
        <v>290160</v>
      </c>
      <c r="K177" s="230">
        <v>310181</v>
      </c>
      <c r="L177" s="230">
        <v>331583</v>
      </c>
      <c r="M177" s="4"/>
      <c r="N177" s="4"/>
    </row>
    <row r="178" spans="1:14" ht="47.25" customHeight="1">
      <c r="A178" s="224"/>
      <c r="B178" s="224"/>
      <c r="C178" s="525"/>
      <c r="D178" s="388"/>
      <c r="E178" s="466"/>
      <c r="F178" s="50"/>
      <c r="G178" s="46" t="s">
        <v>52</v>
      </c>
      <c r="H178" s="270">
        <f>J177</f>
        <v>290160</v>
      </c>
      <c r="I178" s="271" t="s">
        <v>197</v>
      </c>
      <c r="J178" s="240">
        <v>11</v>
      </c>
      <c r="K178" s="240">
        <v>11</v>
      </c>
      <c r="L178" s="240">
        <v>11</v>
      </c>
      <c r="M178" s="4"/>
      <c r="N178" s="4"/>
    </row>
    <row r="179" spans="1:14" ht="32.25" customHeight="1">
      <c r="A179" s="224"/>
      <c r="B179" s="224"/>
      <c r="C179" s="280"/>
      <c r="D179" s="388"/>
      <c r="E179" s="466"/>
      <c r="F179" s="50"/>
      <c r="G179" s="46" t="s">
        <v>53</v>
      </c>
      <c r="H179" s="270">
        <f>K177</f>
        <v>310181</v>
      </c>
      <c r="I179" s="266" t="s">
        <v>61</v>
      </c>
      <c r="J179" s="281">
        <v>1290</v>
      </c>
      <c r="K179" s="281">
        <v>1290</v>
      </c>
      <c r="L179" s="281">
        <v>1290</v>
      </c>
      <c r="M179" s="4"/>
      <c r="N179" s="4"/>
    </row>
    <row r="180" spans="1:14" ht="17.25" customHeight="1" thickBot="1">
      <c r="A180" s="224"/>
      <c r="B180" s="224"/>
      <c r="C180" s="280"/>
      <c r="D180" s="388"/>
      <c r="E180" s="466"/>
      <c r="F180" s="50"/>
      <c r="G180" s="46" t="s">
        <v>54</v>
      </c>
      <c r="H180" s="282">
        <f>L177</f>
        <v>331583</v>
      </c>
      <c r="I180" s="266"/>
      <c r="J180" s="281"/>
      <c r="K180" s="281"/>
      <c r="L180" s="281"/>
      <c r="M180" s="4"/>
      <c r="N180" s="4"/>
    </row>
    <row r="181" spans="1:14" ht="49.5" customHeight="1">
      <c r="A181" s="224"/>
      <c r="B181" s="224"/>
      <c r="C181" s="280"/>
      <c r="D181" s="388"/>
      <c r="E181" s="50"/>
      <c r="F181" s="47" t="s">
        <v>25</v>
      </c>
      <c r="G181" s="51" t="s">
        <v>52</v>
      </c>
      <c r="H181" s="283">
        <f>J177</f>
        <v>290160</v>
      </c>
      <c r="I181" s="271" t="s">
        <v>198</v>
      </c>
      <c r="J181" s="272">
        <f>J177/J178</f>
        <v>26378.18181818182</v>
      </c>
      <c r="K181" s="272">
        <f>K177/K178</f>
        <v>28198.272727272728</v>
      </c>
      <c r="L181" s="272">
        <f>L177/L178</f>
        <v>30143.909090909092</v>
      </c>
      <c r="M181" s="4"/>
      <c r="N181" s="4"/>
    </row>
    <row r="182" spans="1:14" ht="41.25" customHeight="1">
      <c r="A182" s="224"/>
      <c r="B182" s="224"/>
      <c r="C182" s="280"/>
      <c r="D182" s="388"/>
      <c r="E182" s="50"/>
      <c r="F182" s="49"/>
      <c r="G182" s="52" t="s">
        <v>53</v>
      </c>
      <c r="H182" s="283">
        <f>K177</f>
        <v>310181</v>
      </c>
      <c r="I182" s="266" t="s">
        <v>0</v>
      </c>
      <c r="J182" s="236">
        <f>J177/J179</f>
        <v>224.93023255813952</v>
      </c>
      <c r="K182" s="236">
        <f>K177/K179</f>
        <v>240.45038759689922</v>
      </c>
      <c r="L182" s="236">
        <f>L177/L179</f>
        <v>257.04108527131785</v>
      </c>
      <c r="M182" s="4"/>
      <c r="N182" s="4"/>
    </row>
    <row r="183" spans="1:14" ht="49.5" customHeight="1" thickBot="1">
      <c r="A183" s="224"/>
      <c r="B183" s="224"/>
      <c r="C183" s="284"/>
      <c r="D183" s="275"/>
      <c r="E183" s="285"/>
      <c r="F183" s="204"/>
      <c r="G183" s="205" t="s">
        <v>54</v>
      </c>
      <c r="H183" s="286">
        <f>L177</f>
        <v>331583</v>
      </c>
      <c r="I183" s="287" t="s">
        <v>199</v>
      </c>
      <c r="J183" s="276">
        <v>100</v>
      </c>
      <c r="K183" s="276">
        <f>K179/J179*100</f>
        <v>100</v>
      </c>
      <c r="L183" s="276">
        <v>100</v>
      </c>
      <c r="M183" s="4"/>
      <c r="N183" s="4"/>
    </row>
    <row r="184" spans="1:14" s="4" customFormat="1" ht="40.5" customHeight="1" thickBot="1">
      <c r="A184" s="224"/>
      <c r="B184" s="224"/>
      <c r="C184" s="411" t="s">
        <v>183</v>
      </c>
      <c r="D184" s="406" t="s">
        <v>44</v>
      </c>
      <c r="E184" s="371" t="s">
        <v>55</v>
      </c>
      <c r="F184" s="538" t="s">
        <v>23</v>
      </c>
      <c r="G184" s="51"/>
      <c r="H184" s="277">
        <f>J184+K184+L184</f>
        <v>1926730.6</v>
      </c>
      <c r="I184" s="233" t="s">
        <v>196</v>
      </c>
      <c r="J184" s="230">
        <v>599898.5</v>
      </c>
      <c r="K184" s="230">
        <v>641291.5</v>
      </c>
      <c r="L184" s="288">
        <v>685540.6</v>
      </c>
      <c r="N184" s="20"/>
    </row>
    <row r="185" spans="1:17" s="4" customFormat="1" ht="18" customHeight="1" thickBot="1">
      <c r="A185" s="224"/>
      <c r="B185" s="224"/>
      <c r="C185" s="412"/>
      <c r="D185" s="407"/>
      <c r="E185" s="372"/>
      <c r="F185" s="539"/>
      <c r="G185" s="46" t="s">
        <v>52</v>
      </c>
      <c r="H185" s="270">
        <f>J184</f>
        <v>599898.5</v>
      </c>
      <c r="I185" s="266" t="s">
        <v>7</v>
      </c>
      <c r="J185" s="236"/>
      <c r="K185" s="236"/>
      <c r="L185" s="289"/>
      <c r="M185" s="19"/>
      <c r="Q185" s="5"/>
    </row>
    <row r="186" spans="1:14" ht="21.75" customHeight="1" thickBot="1">
      <c r="A186" s="224"/>
      <c r="B186" s="224"/>
      <c r="C186" s="412"/>
      <c r="D186" s="407"/>
      <c r="E186" s="372"/>
      <c r="F186" s="539"/>
      <c r="G186" s="46" t="s">
        <v>53</v>
      </c>
      <c r="H186" s="270">
        <f>K184</f>
        <v>641291.5</v>
      </c>
      <c r="I186" s="271" t="s">
        <v>8</v>
      </c>
      <c r="J186" s="236"/>
      <c r="K186" s="236"/>
      <c r="L186" s="289"/>
      <c r="M186" s="4"/>
      <c r="N186" s="4"/>
    </row>
    <row r="187" spans="1:17" ht="30.75" customHeight="1" thickBot="1">
      <c r="A187" s="224"/>
      <c r="B187" s="224"/>
      <c r="C187" s="412"/>
      <c r="D187" s="407"/>
      <c r="E187" s="372"/>
      <c r="F187" s="539"/>
      <c r="G187" s="46" t="s">
        <v>54</v>
      </c>
      <c r="H187" s="270">
        <f>L184</f>
        <v>685540.6</v>
      </c>
      <c r="I187" s="266" t="s">
        <v>166</v>
      </c>
      <c r="J187" s="240">
        <v>66688</v>
      </c>
      <c r="K187" s="240">
        <v>70889</v>
      </c>
      <c r="L187" s="290">
        <v>74807</v>
      </c>
      <c r="M187" s="4"/>
      <c r="N187" s="5"/>
      <c r="Q187" s="3"/>
    </row>
    <row r="188" spans="1:14" ht="23.25" customHeight="1" thickBot="1">
      <c r="A188" s="224"/>
      <c r="B188" s="224"/>
      <c r="C188" s="412"/>
      <c r="D188" s="407"/>
      <c r="E188" s="372"/>
      <c r="F188" s="443" t="s">
        <v>25</v>
      </c>
      <c r="G188" s="45" t="s">
        <v>52</v>
      </c>
      <c r="H188" s="291">
        <f>J184</f>
        <v>599898.5</v>
      </c>
      <c r="I188" s="271" t="s">
        <v>5</v>
      </c>
      <c r="J188" s="236"/>
      <c r="K188" s="236"/>
      <c r="L188" s="289"/>
      <c r="M188" s="4"/>
      <c r="N188" s="4"/>
    </row>
    <row r="189" spans="1:14" ht="36.75" customHeight="1" thickBot="1">
      <c r="A189" s="224"/>
      <c r="B189" s="224"/>
      <c r="C189" s="412"/>
      <c r="D189" s="407"/>
      <c r="E189" s="372"/>
      <c r="F189" s="444"/>
      <c r="G189" s="46" t="s">
        <v>53</v>
      </c>
      <c r="H189" s="270">
        <f>K184</f>
        <v>641291.5</v>
      </c>
      <c r="I189" s="266" t="s">
        <v>1</v>
      </c>
      <c r="J189" s="236">
        <f>(J184/J187)*1000</f>
        <v>8995.598908349328</v>
      </c>
      <c r="K189" s="236">
        <f>(K184/K187)*1000</f>
        <v>9046.417638843826</v>
      </c>
      <c r="L189" s="236">
        <f>(L184/L187)*1000</f>
        <v>9164.123678265403</v>
      </c>
      <c r="M189" s="4"/>
      <c r="N189" s="5"/>
    </row>
    <row r="190" spans="1:14" ht="22.5" customHeight="1">
      <c r="A190" s="224"/>
      <c r="B190" s="224"/>
      <c r="C190" s="412"/>
      <c r="D190" s="408"/>
      <c r="E190" s="372"/>
      <c r="F190" s="444"/>
      <c r="G190" s="46" t="s">
        <v>54</v>
      </c>
      <c r="H190" s="270">
        <f>L184</f>
        <v>685540.6</v>
      </c>
      <c r="I190" s="271" t="s">
        <v>6</v>
      </c>
      <c r="J190" s="236"/>
      <c r="K190" s="236"/>
      <c r="L190" s="289"/>
      <c r="M190" s="4"/>
      <c r="N190" s="5"/>
    </row>
    <row r="191" spans="1:14" ht="54.75" customHeight="1">
      <c r="A191" s="224"/>
      <c r="B191" s="224"/>
      <c r="C191" s="409"/>
      <c r="D191" s="413"/>
      <c r="E191" s="372" t="s">
        <v>38</v>
      </c>
      <c r="F191" s="293"/>
      <c r="G191" s="224"/>
      <c r="H191" s="536"/>
      <c r="I191" s="266" t="s">
        <v>167</v>
      </c>
      <c r="J191" s="236">
        <v>100</v>
      </c>
      <c r="K191" s="236">
        <f>K187/J187*100</f>
        <v>106.29948416506718</v>
      </c>
      <c r="L191" s="236">
        <f>L187/J187*100</f>
        <v>112.17460412667945</v>
      </c>
      <c r="M191" s="8"/>
      <c r="N191" s="4"/>
    </row>
    <row r="192" spans="1:14" ht="126.75" customHeight="1" thickBot="1">
      <c r="A192" s="224"/>
      <c r="B192" s="224"/>
      <c r="C192" s="410"/>
      <c r="D192" s="414"/>
      <c r="E192" s="438"/>
      <c r="F192" s="294"/>
      <c r="G192" s="244"/>
      <c r="H192" s="537"/>
      <c r="I192" s="275"/>
      <c r="J192" s="248"/>
      <c r="K192" s="248"/>
      <c r="L192" s="295"/>
      <c r="M192" s="8"/>
      <c r="N192" s="4"/>
    </row>
    <row r="193" spans="1:14" ht="40.5" customHeight="1">
      <c r="A193" s="224"/>
      <c r="B193" s="224"/>
      <c r="C193" s="412" t="s">
        <v>184</v>
      </c>
      <c r="D193" s="387" t="s">
        <v>44</v>
      </c>
      <c r="E193" s="372" t="s">
        <v>55</v>
      </c>
      <c r="F193" s="296" t="s">
        <v>23</v>
      </c>
      <c r="G193" s="252"/>
      <c r="H193" s="297">
        <f>J193+K193+L193</f>
        <v>2015.1999999999998</v>
      </c>
      <c r="I193" s="233" t="s">
        <v>196</v>
      </c>
      <c r="J193" s="298">
        <v>609.5</v>
      </c>
      <c r="K193" s="236">
        <v>671.8</v>
      </c>
      <c r="L193" s="289">
        <v>733.9</v>
      </c>
      <c r="M193" s="4"/>
      <c r="N193" s="4"/>
    </row>
    <row r="194" spans="1:14" ht="21" customHeight="1">
      <c r="A194" s="224"/>
      <c r="B194" s="224"/>
      <c r="C194" s="412"/>
      <c r="D194" s="388"/>
      <c r="E194" s="372"/>
      <c r="F194" s="296"/>
      <c r="G194" s="46" t="s">
        <v>52</v>
      </c>
      <c r="H194" s="283">
        <f>J193</f>
        <v>609.5</v>
      </c>
      <c r="I194" s="266" t="s">
        <v>7</v>
      </c>
      <c r="J194" s="298"/>
      <c r="K194" s="298"/>
      <c r="L194" s="299"/>
      <c r="M194" s="4"/>
      <c r="N194" s="4"/>
    </row>
    <row r="195" spans="1:14" ht="21" customHeight="1">
      <c r="A195" s="224"/>
      <c r="B195" s="224"/>
      <c r="C195" s="412"/>
      <c r="D195" s="388"/>
      <c r="E195" s="372"/>
      <c r="F195" s="296"/>
      <c r="G195" s="46" t="s">
        <v>53</v>
      </c>
      <c r="H195" s="283">
        <f>K193</f>
        <v>671.8</v>
      </c>
      <c r="I195" s="271" t="s">
        <v>8</v>
      </c>
      <c r="J195" s="298"/>
      <c r="K195" s="298"/>
      <c r="L195" s="299"/>
      <c r="M195" s="4"/>
      <c r="N195" s="4"/>
    </row>
    <row r="196" spans="1:14" ht="43.5" customHeight="1" thickBot="1">
      <c r="A196" s="224"/>
      <c r="B196" s="224"/>
      <c r="C196" s="300"/>
      <c r="D196" s="388"/>
      <c r="E196" s="372"/>
      <c r="F196" s="296"/>
      <c r="G196" s="46" t="s">
        <v>54</v>
      </c>
      <c r="H196" s="286">
        <f>L193</f>
        <v>733.9</v>
      </c>
      <c r="I196" s="266" t="s">
        <v>168</v>
      </c>
      <c r="J196" s="301">
        <v>3</v>
      </c>
      <c r="K196" s="301">
        <v>3</v>
      </c>
      <c r="L196" s="302">
        <v>3</v>
      </c>
      <c r="M196" s="4"/>
      <c r="N196" s="4"/>
    </row>
    <row r="197" spans="1:14" ht="23.25" customHeight="1">
      <c r="A197" s="224"/>
      <c r="B197" s="224"/>
      <c r="C197" s="300"/>
      <c r="D197" s="388"/>
      <c r="E197" s="372"/>
      <c r="F197" s="431" t="s">
        <v>25</v>
      </c>
      <c r="G197" s="45" t="s">
        <v>52</v>
      </c>
      <c r="H197" s="283">
        <f>J193</f>
        <v>609.5</v>
      </c>
      <c r="I197" s="271" t="s">
        <v>5</v>
      </c>
      <c r="J197" s="298"/>
      <c r="K197" s="298"/>
      <c r="L197" s="299"/>
      <c r="M197" s="4"/>
      <c r="N197" s="4"/>
    </row>
    <row r="198" spans="1:14" ht="37.5" customHeight="1">
      <c r="A198" s="224"/>
      <c r="B198" s="224"/>
      <c r="C198" s="300"/>
      <c r="D198" s="388"/>
      <c r="E198" s="372"/>
      <c r="F198" s="432"/>
      <c r="G198" s="46" t="s">
        <v>53</v>
      </c>
      <c r="H198" s="283">
        <f>K193</f>
        <v>671.8</v>
      </c>
      <c r="I198" s="266" t="s">
        <v>169</v>
      </c>
      <c r="J198" s="298">
        <f>J193/J196/12</f>
        <v>16.930555555555554</v>
      </c>
      <c r="K198" s="236">
        <f>K193/K196/12</f>
        <v>18.661111111111108</v>
      </c>
      <c r="L198" s="236">
        <f>L193/L196/12</f>
        <v>20.38611111111111</v>
      </c>
      <c r="M198" s="4"/>
      <c r="N198" s="4"/>
    </row>
    <row r="199" spans="1:14" ht="23.25" customHeight="1">
      <c r="A199" s="224"/>
      <c r="B199" s="224"/>
      <c r="C199" s="300"/>
      <c r="D199" s="388"/>
      <c r="E199" s="372"/>
      <c r="F199" s="432"/>
      <c r="G199" s="46" t="s">
        <v>54</v>
      </c>
      <c r="H199" s="283">
        <f>L193</f>
        <v>733.9</v>
      </c>
      <c r="I199" s="271" t="s">
        <v>6</v>
      </c>
      <c r="J199" s="298"/>
      <c r="K199" s="298"/>
      <c r="L199" s="299"/>
      <c r="M199" s="4"/>
      <c r="N199" s="4"/>
    </row>
    <row r="200" spans="1:14" ht="46.5" customHeight="1" thickBot="1">
      <c r="A200" s="224"/>
      <c r="B200" s="224"/>
      <c r="C200" s="303"/>
      <c r="D200" s="389"/>
      <c r="E200" s="438"/>
      <c r="F200" s="304"/>
      <c r="G200" s="305"/>
      <c r="H200" s="286"/>
      <c r="I200" s="275" t="s">
        <v>170</v>
      </c>
      <c r="J200" s="306">
        <v>100</v>
      </c>
      <c r="K200" s="306">
        <v>100</v>
      </c>
      <c r="L200" s="307">
        <v>100</v>
      </c>
      <c r="M200" s="4"/>
      <c r="N200" s="4"/>
    </row>
    <row r="201" spans="1:14" ht="32.25" customHeight="1">
      <c r="A201" s="224"/>
      <c r="B201" s="224"/>
      <c r="C201" s="371" t="s">
        <v>185</v>
      </c>
      <c r="D201" s="387" t="s">
        <v>27</v>
      </c>
      <c r="E201" s="371" t="s">
        <v>55</v>
      </c>
      <c r="F201" s="308" t="s">
        <v>23</v>
      </c>
      <c r="G201" s="250"/>
      <c r="H201" s="309">
        <f>J201+K201+L201</f>
        <v>277753.1</v>
      </c>
      <c r="I201" s="227" t="s">
        <v>196</v>
      </c>
      <c r="J201" s="310">
        <v>86480</v>
      </c>
      <c r="K201" s="311">
        <v>92447.1</v>
      </c>
      <c r="L201" s="312">
        <v>98826</v>
      </c>
      <c r="M201" s="4"/>
      <c r="N201" s="4"/>
    </row>
    <row r="202" spans="1:14" ht="21.75" customHeight="1">
      <c r="A202" s="224"/>
      <c r="B202" s="224"/>
      <c r="C202" s="372"/>
      <c r="D202" s="388"/>
      <c r="E202" s="372"/>
      <c r="F202" s="296"/>
      <c r="G202" s="46" t="s">
        <v>52</v>
      </c>
      <c r="H202" s="283">
        <f>J201</f>
        <v>86480</v>
      </c>
      <c r="I202" s="266" t="s">
        <v>7</v>
      </c>
      <c r="J202" s="298"/>
      <c r="K202" s="298"/>
      <c r="L202" s="299"/>
      <c r="M202" s="4"/>
      <c r="N202" s="4"/>
    </row>
    <row r="203" spans="1:14" ht="21" customHeight="1">
      <c r="A203" s="224"/>
      <c r="B203" s="224"/>
      <c r="C203" s="372"/>
      <c r="D203" s="388"/>
      <c r="E203" s="372"/>
      <c r="F203" s="296"/>
      <c r="G203" s="46" t="s">
        <v>53</v>
      </c>
      <c r="H203" s="283">
        <f>K201</f>
        <v>92447.1</v>
      </c>
      <c r="I203" s="271" t="s">
        <v>8</v>
      </c>
      <c r="J203" s="298"/>
      <c r="K203" s="298"/>
      <c r="L203" s="299"/>
      <c r="M203" s="4"/>
      <c r="N203" s="4"/>
    </row>
    <row r="204" spans="1:14" ht="51" customHeight="1" thickBot="1">
      <c r="A204" s="224"/>
      <c r="B204" s="224"/>
      <c r="C204" s="313"/>
      <c r="D204" s="388"/>
      <c r="E204" s="372"/>
      <c r="F204" s="296"/>
      <c r="G204" s="46" t="s">
        <v>54</v>
      </c>
      <c r="H204" s="286">
        <f>L201</f>
        <v>98826</v>
      </c>
      <c r="I204" s="266" t="s">
        <v>171</v>
      </c>
      <c r="J204" s="301">
        <v>7500</v>
      </c>
      <c r="K204" s="301">
        <v>8150</v>
      </c>
      <c r="L204" s="302">
        <v>8450</v>
      </c>
      <c r="M204" s="4"/>
      <c r="N204" s="4"/>
    </row>
    <row r="205" spans="1:14" ht="45" customHeight="1" thickBot="1">
      <c r="A205" s="244"/>
      <c r="B205" s="244"/>
      <c r="C205" s="314"/>
      <c r="D205" s="389"/>
      <c r="E205" s="438"/>
      <c r="F205" s="315" t="s">
        <v>25</v>
      </c>
      <c r="G205" s="316" t="s">
        <v>52</v>
      </c>
      <c r="H205" s="286">
        <f>J201</f>
        <v>86480</v>
      </c>
      <c r="I205" s="275" t="s">
        <v>172</v>
      </c>
      <c r="J205" s="317">
        <v>8628</v>
      </c>
      <c r="K205" s="317">
        <v>9222</v>
      </c>
      <c r="L205" s="318">
        <v>9858</v>
      </c>
      <c r="M205" s="4"/>
      <c r="N205" s="4"/>
    </row>
    <row r="206" spans="1:14" ht="18.75" customHeight="1">
      <c r="A206" s="249"/>
      <c r="B206" s="249"/>
      <c r="C206" s="319"/>
      <c r="D206" s="249"/>
      <c r="E206" s="249"/>
      <c r="F206" s="308"/>
      <c r="G206" s="45" t="s">
        <v>53</v>
      </c>
      <c r="H206" s="320">
        <f>K201</f>
        <v>92447.1</v>
      </c>
      <c r="I206" s="278" t="s">
        <v>5</v>
      </c>
      <c r="J206" s="310"/>
      <c r="K206" s="310"/>
      <c r="L206" s="321"/>
      <c r="M206" s="4"/>
      <c r="N206" s="4"/>
    </row>
    <row r="207" spans="1:14" ht="35.25" customHeight="1">
      <c r="A207" s="224"/>
      <c r="B207" s="224"/>
      <c r="C207" s="300"/>
      <c r="D207" s="224"/>
      <c r="E207" s="322"/>
      <c r="F207" s="296"/>
      <c r="G207" s="46"/>
      <c r="H207" s="283"/>
      <c r="I207" s="266" t="s">
        <v>200</v>
      </c>
      <c r="J207" s="298">
        <f>J201/J205</f>
        <v>10.023180343069077</v>
      </c>
      <c r="K207" s="236">
        <f>K201/K205</f>
        <v>10.02462589459987</v>
      </c>
      <c r="L207" s="236">
        <f>L201/L205</f>
        <v>10.024954351795497</v>
      </c>
      <c r="M207" s="4"/>
      <c r="N207" s="4"/>
    </row>
    <row r="208" spans="1:14" ht="21" customHeight="1">
      <c r="A208" s="224"/>
      <c r="B208" s="224"/>
      <c r="C208" s="300"/>
      <c r="D208" s="224"/>
      <c r="E208" s="292"/>
      <c r="F208" s="296"/>
      <c r="G208" s="46" t="s">
        <v>54</v>
      </c>
      <c r="H208" s="283">
        <f>L201</f>
        <v>98826</v>
      </c>
      <c r="I208" s="271" t="s">
        <v>6</v>
      </c>
      <c r="J208" s="298"/>
      <c r="K208" s="298"/>
      <c r="L208" s="299"/>
      <c r="M208" s="4"/>
      <c r="N208" s="4"/>
    </row>
    <row r="209" spans="1:14" ht="68.25" customHeight="1" thickBot="1">
      <c r="A209" s="224"/>
      <c r="B209" s="224"/>
      <c r="C209" s="303"/>
      <c r="D209" s="244"/>
      <c r="E209" s="294"/>
      <c r="F209" s="304"/>
      <c r="G209" s="305"/>
      <c r="H209" s="286"/>
      <c r="I209" s="287" t="s">
        <v>173</v>
      </c>
      <c r="J209" s="306">
        <v>100</v>
      </c>
      <c r="K209" s="306">
        <f>K205/J205*100</f>
        <v>106.88456189151599</v>
      </c>
      <c r="L209" s="307">
        <f>L205/J205*100</f>
        <v>114.25591098748262</v>
      </c>
      <c r="M209" s="53"/>
      <c r="N209" s="4"/>
    </row>
    <row r="210" spans="1:14" ht="32.25" customHeight="1">
      <c r="A210" s="224"/>
      <c r="B210" s="224"/>
      <c r="C210" s="412" t="s">
        <v>193</v>
      </c>
      <c r="D210" s="387" t="s">
        <v>44</v>
      </c>
      <c r="E210" s="371" t="s">
        <v>201</v>
      </c>
      <c r="F210" s="296" t="s">
        <v>23</v>
      </c>
      <c r="G210" s="252"/>
      <c r="H210" s="323">
        <f>J210+K210+L210</f>
        <v>17700.6</v>
      </c>
      <c r="I210" s="233" t="s">
        <v>196</v>
      </c>
      <c r="J210" s="236">
        <v>5578.5</v>
      </c>
      <c r="K210" s="236">
        <v>5913.2</v>
      </c>
      <c r="L210" s="289">
        <v>6208.9</v>
      </c>
      <c r="M210" s="4"/>
      <c r="N210" s="4"/>
    </row>
    <row r="211" spans="1:14" ht="32.25" customHeight="1">
      <c r="A211" s="224"/>
      <c r="B211" s="224"/>
      <c r="C211" s="412"/>
      <c r="D211" s="388"/>
      <c r="E211" s="372"/>
      <c r="F211" s="296"/>
      <c r="G211" s="46" t="s">
        <v>52</v>
      </c>
      <c r="H211" s="270">
        <f>J210</f>
        <v>5578.5</v>
      </c>
      <c r="I211" s="324" t="s">
        <v>8</v>
      </c>
      <c r="J211" s="236"/>
      <c r="K211" s="298"/>
      <c r="L211" s="299"/>
      <c r="M211" s="4"/>
      <c r="N211" s="4"/>
    </row>
    <row r="212" spans="1:14" ht="40.5" customHeight="1">
      <c r="A212" s="224"/>
      <c r="B212" s="224"/>
      <c r="C212" s="412"/>
      <c r="D212" s="388"/>
      <c r="E212" s="372"/>
      <c r="F212" s="296"/>
      <c r="G212" s="46" t="s">
        <v>53</v>
      </c>
      <c r="H212" s="270">
        <f>K210</f>
        <v>5913.2</v>
      </c>
      <c r="I212" s="325" t="s">
        <v>194</v>
      </c>
      <c r="J212" s="240">
        <v>420</v>
      </c>
      <c r="K212" s="240">
        <v>420</v>
      </c>
      <c r="L212" s="240">
        <v>420</v>
      </c>
      <c r="M212" s="4"/>
      <c r="N212" s="4"/>
    </row>
    <row r="213" spans="1:14" ht="21" customHeight="1" thickBot="1">
      <c r="A213" s="224"/>
      <c r="B213" s="224"/>
      <c r="C213" s="300"/>
      <c r="D213" s="388"/>
      <c r="E213" s="372"/>
      <c r="F213" s="296"/>
      <c r="G213" s="46" t="s">
        <v>54</v>
      </c>
      <c r="H213" s="274">
        <f>L210</f>
        <v>6208.9</v>
      </c>
      <c r="I213" s="325"/>
      <c r="J213" s="240"/>
      <c r="K213" s="240"/>
      <c r="L213" s="240"/>
      <c r="M213" s="4"/>
      <c r="N213" s="4"/>
    </row>
    <row r="214" spans="1:14" ht="23.25" customHeight="1">
      <c r="A214" s="224"/>
      <c r="B214" s="224"/>
      <c r="C214" s="300"/>
      <c r="D214" s="388"/>
      <c r="E214" s="372"/>
      <c r="F214" s="431" t="s">
        <v>25</v>
      </c>
      <c r="G214" s="45" t="s">
        <v>52</v>
      </c>
      <c r="H214" s="270">
        <f>J210</f>
        <v>5578.5</v>
      </c>
      <c r="I214" s="324" t="s">
        <v>5</v>
      </c>
      <c r="J214" s="236"/>
      <c r="K214" s="298"/>
      <c r="L214" s="299"/>
      <c r="M214" s="4"/>
      <c r="N214" s="4"/>
    </row>
    <row r="215" spans="1:14" ht="55.5" customHeight="1">
      <c r="A215" s="224"/>
      <c r="B215" s="224"/>
      <c r="C215" s="300"/>
      <c r="D215" s="388"/>
      <c r="E215" s="372"/>
      <c r="F215" s="432"/>
      <c r="G215" s="46" t="s">
        <v>53</v>
      </c>
      <c r="H215" s="270">
        <f>K210</f>
        <v>5913.2</v>
      </c>
      <c r="I215" s="325" t="s">
        <v>195</v>
      </c>
      <c r="J215" s="236">
        <v>13282.1</v>
      </c>
      <c r="K215" s="298">
        <v>14079</v>
      </c>
      <c r="L215" s="299">
        <v>14783.1</v>
      </c>
      <c r="M215" s="4"/>
      <c r="N215" s="4"/>
    </row>
    <row r="216" spans="1:14" ht="21" customHeight="1">
      <c r="A216" s="224"/>
      <c r="B216" s="224"/>
      <c r="C216" s="300"/>
      <c r="D216" s="388"/>
      <c r="E216" s="372"/>
      <c r="F216" s="432"/>
      <c r="G216" s="46" t="s">
        <v>54</v>
      </c>
      <c r="H216" s="270">
        <f>L210</f>
        <v>6208.9</v>
      </c>
      <c r="I216" s="325"/>
      <c r="J216" s="236"/>
      <c r="K216" s="298"/>
      <c r="L216" s="299"/>
      <c r="M216" s="4"/>
      <c r="N216" s="4"/>
    </row>
    <row r="217" spans="1:14" ht="33.75" customHeight="1" thickBot="1">
      <c r="A217" s="224"/>
      <c r="B217" s="244"/>
      <c r="C217" s="303"/>
      <c r="D217" s="389"/>
      <c r="E217" s="438"/>
      <c r="F217" s="304"/>
      <c r="G217" s="305"/>
      <c r="H217" s="274"/>
      <c r="I217" s="324" t="s">
        <v>202</v>
      </c>
      <c r="J217" s="236">
        <v>100</v>
      </c>
      <c r="K217" s="298">
        <v>100</v>
      </c>
      <c r="L217" s="299">
        <v>100</v>
      </c>
      <c r="M217" s="4"/>
      <c r="N217" s="4"/>
    </row>
    <row r="218" spans="1:12" s="18" customFormat="1" ht="39.75" customHeight="1" thickBot="1">
      <c r="A218" s="388"/>
      <c r="B218" s="371" t="s">
        <v>37</v>
      </c>
      <c r="C218" s="371" t="s">
        <v>80</v>
      </c>
      <c r="D218" s="433" t="s">
        <v>44</v>
      </c>
      <c r="E218" s="436" t="s">
        <v>56</v>
      </c>
      <c r="F218" s="326" t="s">
        <v>23</v>
      </c>
      <c r="G218" s="45"/>
      <c r="H218" s="309">
        <f>J218+K218+L218</f>
        <v>204866.5</v>
      </c>
      <c r="I218" s="278" t="s">
        <v>196</v>
      </c>
      <c r="J218" s="311">
        <v>84866.5</v>
      </c>
      <c r="K218" s="311">
        <v>60000</v>
      </c>
      <c r="L218" s="312">
        <v>60000</v>
      </c>
    </row>
    <row r="219" spans="1:14" ht="21" customHeight="1" thickBot="1">
      <c r="A219" s="388"/>
      <c r="B219" s="372"/>
      <c r="C219" s="372"/>
      <c r="D219" s="434"/>
      <c r="E219" s="437"/>
      <c r="F219" s="327"/>
      <c r="G219" s="46" t="s">
        <v>52</v>
      </c>
      <c r="H219" s="283">
        <f>J218</f>
        <v>84866.5</v>
      </c>
      <c r="I219" s="266"/>
      <c r="J219" s="236"/>
      <c r="K219" s="236"/>
      <c r="L219" s="289"/>
      <c r="M219" s="4"/>
      <c r="N219" s="4"/>
    </row>
    <row r="220" spans="1:14" ht="19.5" customHeight="1" thickBot="1">
      <c r="A220" s="388"/>
      <c r="B220" s="372"/>
      <c r="C220" s="372"/>
      <c r="D220" s="434"/>
      <c r="E220" s="437"/>
      <c r="F220" s="327"/>
      <c r="G220" s="46" t="s">
        <v>53</v>
      </c>
      <c r="H220" s="283">
        <f>K218</f>
        <v>60000</v>
      </c>
      <c r="I220" s="271" t="s">
        <v>8</v>
      </c>
      <c r="J220" s="240"/>
      <c r="K220" s="240"/>
      <c r="L220" s="240"/>
      <c r="M220" s="4"/>
      <c r="N220" s="4"/>
    </row>
    <row r="221" spans="1:14" ht="42.75" customHeight="1" thickBot="1">
      <c r="A221" s="388"/>
      <c r="B221" s="372"/>
      <c r="C221" s="372"/>
      <c r="D221" s="434"/>
      <c r="E221" s="437"/>
      <c r="F221" s="327"/>
      <c r="G221" s="46" t="s">
        <v>54</v>
      </c>
      <c r="H221" s="283">
        <f>L218</f>
        <v>60000</v>
      </c>
      <c r="I221" s="266" t="s">
        <v>174</v>
      </c>
      <c r="J221" s="240">
        <v>2</v>
      </c>
      <c r="K221" s="240">
        <v>1</v>
      </c>
      <c r="L221" s="290">
        <v>1</v>
      </c>
      <c r="M221" s="44"/>
      <c r="N221" s="4"/>
    </row>
    <row r="222" spans="1:14" ht="23.25" customHeight="1" thickBot="1">
      <c r="A222" s="388"/>
      <c r="B222" s="372"/>
      <c r="C222" s="372"/>
      <c r="D222" s="434"/>
      <c r="E222" s="437"/>
      <c r="F222" s="441" t="s">
        <v>25</v>
      </c>
      <c r="G222" s="45" t="s">
        <v>52</v>
      </c>
      <c r="H222" s="320">
        <f>J218</f>
        <v>84866.5</v>
      </c>
      <c r="I222" s="271" t="s">
        <v>5</v>
      </c>
      <c r="J222" s="328"/>
      <c r="K222" s="328"/>
      <c r="L222" s="328"/>
      <c r="M222" s="4"/>
      <c r="N222" s="4"/>
    </row>
    <row r="223" spans="1:14" ht="44.25" customHeight="1" thickBot="1">
      <c r="A223" s="388"/>
      <c r="B223" s="372"/>
      <c r="C223" s="372"/>
      <c r="D223" s="434"/>
      <c r="E223" s="437"/>
      <c r="F223" s="442"/>
      <c r="G223" s="46" t="s">
        <v>53</v>
      </c>
      <c r="H223" s="283">
        <f>K218</f>
        <v>60000</v>
      </c>
      <c r="I223" s="266" t="s">
        <v>175</v>
      </c>
      <c r="J223" s="236">
        <f>J218/J221</f>
        <v>42433.25</v>
      </c>
      <c r="K223" s="236">
        <f>K218/K221</f>
        <v>60000</v>
      </c>
      <c r="L223" s="236">
        <f>L218/L221</f>
        <v>60000</v>
      </c>
      <c r="M223" s="4"/>
      <c r="N223" s="4"/>
    </row>
    <row r="224" spans="1:14" ht="19.5" customHeight="1" thickBot="1">
      <c r="A224" s="388"/>
      <c r="B224" s="372"/>
      <c r="C224" s="372"/>
      <c r="D224" s="435"/>
      <c r="E224" s="437"/>
      <c r="F224" s="442"/>
      <c r="G224" s="46"/>
      <c r="H224" s="283"/>
      <c r="I224" s="271" t="s">
        <v>6</v>
      </c>
      <c r="J224" s="240"/>
      <c r="K224" s="240"/>
      <c r="L224" s="289"/>
      <c r="M224" s="4"/>
      <c r="N224" s="4"/>
    </row>
    <row r="225" spans="1:14" ht="18" customHeight="1" thickBot="1">
      <c r="A225" s="388"/>
      <c r="B225" s="372"/>
      <c r="C225" s="372"/>
      <c r="D225" s="435"/>
      <c r="E225" s="437"/>
      <c r="F225" s="442"/>
      <c r="G225" s="46" t="s">
        <v>54</v>
      </c>
      <c r="H225" s="283">
        <f>L218</f>
        <v>60000</v>
      </c>
      <c r="I225" s="275" t="s">
        <v>176</v>
      </c>
      <c r="J225" s="240">
        <v>100</v>
      </c>
      <c r="K225" s="240">
        <v>100</v>
      </c>
      <c r="L225" s="240">
        <v>100</v>
      </c>
      <c r="M225" s="4"/>
      <c r="N225" s="4"/>
    </row>
    <row r="226" spans="1:14" ht="42.75" customHeight="1">
      <c r="A226" s="329"/>
      <c r="B226" s="371" t="s">
        <v>63</v>
      </c>
      <c r="C226" s="371" t="s">
        <v>71</v>
      </c>
      <c r="D226" s="526" t="s">
        <v>44</v>
      </c>
      <c r="E226" s="533" t="s">
        <v>55</v>
      </c>
      <c r="F226" s="326" t="s">
        <v>23</v>
      </c>
      <c r="G226" s="45"/>
      <c r="H226" s="309">
        <f>J226+K226+L226</f>
        <v>6923.1</v>
      </c>
      <c r="I226" s="278" t="s">
        <v>196</v>
      </c>
      <c r="J226" s="331">
        <v>2162</v>
      </c>
      <c r="K226" s="331">
        <v>2311.2</v>
      </c>
      <c r="L226" s="332">
        <v>2449.9</v>
      </c>
      <c r="M226" s="4"/>
      <c r="N226" s="4"/>
    </row>
    <row r="227" spans="1:14" ht="18.75" customHeight="1">
      <c r="A227" s="329"/>
      <c r="B227" s="372"/>
      <c r="C227" s="372"/>
      <c r="D227" s="527"/>
      <c r="E227" s="534"/>
      <c r="F227" s="327"/>
      <c r="G227" s="46" t="s">
        <v>52</v>
      </c>
      <c r="H227" s="283">
        <f>J226</f>
        <v>2162</v>
      </c>
      <c r="I227" s="271" t="s">
        <v>8</v>
      </c>
      <c r="J227" s="272"/>
      <c r="K227" s="272"/>
      <c r="L227" s="333"/>
      <c r="M227" s="4"/>
      <c r="N227" s="4"/>
    </row>
    <row r="228" spans="1:14" ht="60.75" customHeight="1">
      <c r="A228" s="329"/>
      <c r="B228" s="372"/>
      <c r="C228" s="372"/>
      <c r="D228" s="527"/>
      <c r="E228" s="534"/>
      <c r="F228" s="327"/>
      <c r="G228" s="46" t="s">
        <v>53</v>
      </c>
      <c r="H228" s="283">
        <f>K226</f>
        <v>2311.2</v>
      </c>
      <c r="I228" s="334" t="s">
        <v>100</v>
      </c>
      <c r="J228" s="335">
        <v>10</v>
      </c>
      <c r="K228" s="335">
        <v>10</v>
      </c>
      <c r="L228" s="335">
        <v>10</v>
      </c>
      <c r="M228" s="4"/>
      <c r="N228" s="4"/>
    </row>
    <row r="229" spans="1:14" ht="52.5" customHeight="1">
      <c r="A229" s="329"/>
      <c r="B229" s="372"/>
      <c r="C229" s="372"/>
      <c r="D229" s="527"/>
      <c r="E229" s="534"/>
      <c r="F229" s="327"/>
      <c r="G229" s="46"/>
      <c r="H229" s="283"/>
      <c r="I229" s="334" t="s">
        <v>99</v>
      </c>
      <c r="J229" s="335">
        <v>10</v>
      </c>
      <c r="K229" s="335">
        <v>10</v>
      </c>
      <c r="L229" s="335">
        <v>10</v>
      </c>
      <c r="M229" s="4"/>
      <c r="N229" s="4"/>
    </row>
    <row r="230" spans="1:14" ht="61.5" customHeight="1">
      <c r="A230" s="329"/>
      <c r="B230" s="372"/>
      <c r="C230" s="372"/>
      <c r="D230" s="527"/>
      <c r="E230" s="534"/>
      <c r="F230" s="327"/>
      <c r="G230" s="46"/>
      <c r="H230" s="283"/>
      <c r="I230" s="334" t="s">
        <v>98</v>
      </c>
      <c r="J230" s="335">
        <v>5000</v>
      </c>
      <c r="K230" s="335">
        <v>5100</v>
      </c>
      <c r="L230" s="335">
        <v>5200</v>
      </c>
      <c r="M230" s="4"/>
      <c r="N230" s="4"/>
    </row>
    <row r="231" spans="1:14" ht="24" customHeight="1">
      <c r="A231" s="329"/>
      <c r="B231" s="372"/>
      <c r="C231" s="372"/>
      <c r="D231" s="527"/>
      <c r="E231" s="534"/>
      <c r="F231" s="327"/>
      <c r="G231" s="46"/>
      <c r="H231" s="283"/>
      <c r="I231" s="334" t="s">
        <v>67</v>
      </c>
      <c r="J231" s="335">
        <v>2500</v>
      </c>
      <c r="K231" s="335">
        <v>2600</v>
      </c>
      <c r="L231" s="335">
        <v>2650</v>
      </c>
      <c r="M231" s="4"/>
      <c r="N231" s="4"/>
    </row>
    <row r="232" spans="1:14" ht="20.25" customHeight="1" thickBot="1">
      <c r="A232" s="329"/>
      <c r="B232" s="372"/>
      <c r="C232" s="372"/>
      <c r="D232" s="527"/>
      <c r="E232" s="534"/>
      <c r="F232" s="327"/>
      <c r="G232" s="46" t="s">
        <v>54</v>
      </c>
      <c r="H232" s="283">
        <f>L226</f>
        <v>2449.9</v>
      </c>
      <c r="I232" s="334" t="s">
        <v>68</v>
      </c>
      <c r="J232" s="335">
        <v>2500</v>
      </c>
      <c r="K232" s="335">
        <v>2500</v>
      </c>
      <c r="L232" s="335">
        <v>2550</v>
      </c>
      <c r="M232" s="4"/>
      <c r="N232" s="4"/>
    </row>
    <row r="233" spans="1:14" ht="31.5" customHeight="1">
      <c r="A233" s="329"/>
      <c r="B233" s="372"/>
      <c r="C233" s="372"/>
      <c r="D233" s="527"/>
      <c r="E233" s="534"/>
      <c r="F233" s="441" t="s">
        <v>25</v>
      </c>
      <c r="G233" s="45" t="s">
        <v>52</v>
      </c>
      <c r="H233" s="320">
        <f>J226</f>
        <v>2162</v>
      </c>
      <c r="I233" s="336" t="s">
        <v>5</v>
      </c>
      <c r="J233" s="337"/>
      <c r="K233" s="337"/>
      <c r="L233" s="338"/>
      <c r="M233" s="4"/>
      <c r="N233" s="4"/>
    </row>
    <row r="234" spans="1:14" ht="65.25" customHeight="1">
      <c r="A234" s="329"/>
      <c r="B234" s="372"/>
      <c r="C234" s="372"/>
      <c r="D234" s="527"/>
      <c r="E234" s="534"/>
      <c r="F234" s="442"/>
      <c r="G234" s="46" t="s">
        <v>53</v>
      </c>
      <c r="H234" s="283">
        <f>K226</f>
        <v>2311.2</v>
      </c>
      <c r="I234" s="334" t="s">
        <v>97</v>
      </c>
      <c r="J234" s="335">
        <v>216.2</v>
      </c>
      <c r="K234" s="335">
        <v>231.1</v>
      </c>
      <c r="L234" s="272">
        <v>245</v>
      </c>
      <c r="M234" s="4"/>
      <c r="N234" s="4"/>
    </row>
    <row r="235" spans="1:14" ht="27" customHeight="1">
      <c r="A235" s="329"/>
      <c r="B235" s="372"/>
      <c r="C235" s="372"/>
      <c r="D235" s="527"/>
      <c r="E235" s="534"/>
      <c r="F235" s="442"/>
      <c r="G235" s="46"/>
      <c r="H235" s="283"/>
      <c r="I235" s="336" t="s">
        <v>69</v>
      </c>
      <c r="J235" s="335"/>
      <c r="K235" s="335"/>
      <c r="L235" s="335"/>
      <c r="M235" s="4"/>
      <c r="N235" s="4"/>
    </row>
    <row r="236" spans="1:14" ht="45" customHeight="1" thickBot="1">
      <c r="A236" s="339"/>
      <c r="B236" s="438"/>
      <c r="C236" s="438"/>
      <c r="D236" s="528"/>
      <c r="E236" s="535"/>
      <c r="F236" s="521"/>
      <c r="G236" s="340"/>
      <c r="H236" s="286"/>
      <c r="I236" s="341" t="s">
        <v>177</v>
      </c>
      <c r="J236" s="276">
        <v>100</v>
      </c>
      <c r="K236" s="276">
        <f>K230/J230*100</f>
        <v>102</v>
      </c>
      <c r="L236" s="276">
        <f>L230/J230*100</f>
        <v>104</v>
      </c>
      <c r="M236" s="4"/>
      <c r="N236" s="4"/>
    </row>
    <row r="237" spans="1:14" ht="33" customHeight="1">
      <c r="A237" s="330"/>
      <c r="B237" s="255"/>
      <c r="C237" s="522" t="s">
        <v>75</v>
      </c>
      <c r="D237" s="387" t="s">
        <v>44</v>
      </c>
      <c r="E237" s="371" t="s">
        <v>55</v>
      </c>
      <c r="F237" s="342" t="s">
        <v>23</v>
      </c>
      <c r="G237" s="51"/>
      <c r="H237" s="343">
        <f>J237+K237+L237</f>
        <v>1384.5</v>
      </c>
      <c r="I237" s="278" t="s">
        <v>196</v>
      </c>
      <c r="J237" s="331">
        <v>432.4</v>
      </c>
      <c r="K237" s="331">
        <v>462.2</v>
      </c>
      <c r="L237" s="332">
        <v>489.9</v>
      </c>
      <c r="M237" s="4"/>
      <c r="N237" s="5"/>
    </row>
    <row r="238" spans="1:14" ht="21.75" customHeight="1">
      <c r="A238" s="329"/>
      <c r="B238" s="258"/>
      <c r="C238" s="523"/>
      <c r="D238" s="388"/>
      <c r="E238" s="372"/>
      <c r="F238" s="345"/>
      <c r="G238" s="52" t="s">
        <v>52</v>
      </c>
      <c r="H238" s="346">
        <f>J237</f>
        <v>432.4</v>
      </c>
      <c r="I238" s="271" t="s">
        <v>8</v>
      </c>
      <c r="J238" s="272"/>
      <c r="K238" s="272"/>
      <c r="L238" s="333"/>
      <c r="M238" s="4"/>
      <c r="N238" s="5"/>
    </row>
    <row r="239" spans="1:14" ht="48" customHeight="1">
      <c r="A239" s="329"/>
      <c r="B239" s="258"/>
      <c r="C239" s="523"/>
      <c r="D239" s="388"/>
      <c r="E239" s="372"/>
      <c r="F239" s="345"/>
      <c r="G239" s="52" t="s">
        <v>53</v>
      </c>
      <c r="H239" s="346">
        <f>K237</f>
        <v>462.2</v>
      </c>
      <c r="I239" s="334" t="s">
        <v>101</v>
      </c>
      <c r="J239" s="335">
        <v>2</v>
      </c>
      <c r="K239" s="335">
        <v>2</v>
      </c>
      <c r="L239" s="347">
        <v>2</v>
      </c>
      <c r="M239" s="4"/>
      <c r="N239" s="5"/>
    </row>
    <row r="240" spans="1:14" ht="76.5" customHeight="1" thickBot="1">
      <c r="A240" s="329"/>
      <c r="B240" s="258"/>
      <c r="C240" s="523"/>
      <c r="D240" s="388"/>
      <c r="E240" s="372"/>
      <c r="F240" s="345"/>
      <c r="G240" s="52" t="s">
        <v>54</v>
      </c>
      <c r="H240" s="346">
        <f>L237</f>
        <v>489.9</v>
      </c>
      <c r="I240" s="334" t="s">
        <v>102</v>
      </c>
      <c r="J240" s="335">
        <v>2</v>
      </c>
      <c r="K240" s="335">
        <v>2</v>
      </c>
      <c r="L240" s="347">
        <v>2</v>
      </c>
      <c r="M240" s="4"/>
      <c r="N240" s="5"/>
    </row>
    <row r="241" spans="1:14" ht="89.25" customHeight="1">
      <c r="A241" s="329"/>
      <c r="B241" s="258"/>
      <c r="C241" s="523"/>
      <c r="D241" s="388"/>
      <c r="E241" s="372"/>
      <c r="F241" s="342" t="s">
        <v>25</v>
      </c>
      <c r="G241" s="51" t="s">
        <v>52</v>
      </c>
      <c r="H241" s="348">
        <f>J237</f>
        <v>432.4</v>
      </c>
      <c r="I241" s="334" t="s">
        <v>103</v>
      </c>
      <c r="J241" s="335">
        <v>260</v>
      </c>
      <c r="K241" s="335">
        <v>270</v>
      </c>
      <c r="L241" s="347">
        <v>285</v>
      </c>
      <c r="M241" s="4"/>
      <c r="N241" s="5"/>
    </row>
    <row r="242" spans="1:17" ht="34.5" customHeight="1">
      <c r="A242" s="329"/>
      <c r="B242" s="258"/>
      <c r="C242" s="523"/>
      <c r="D242" s="388"/>
      <c r="E242" s="372"/>
      <c r="F242" s="345"/>
      <c r="G242" s="52" t="s">
        <v>53</v>
      </c>
      <c r="H242" s="349">
        <f>K237</f>
        <v>462.2</v>
      </c>
      <c r="I242" s="336" t="s">
        <v>5</v>
      </c>
      <c r="J242" s="337"/>
      <c r="K242" s="337"/>
      <c r="L242" s="338"/>
      <c r="M242" s="4"/>
      <c r="N242" s="4"/>
      <c r="Q242" s="3"/>
    </row>
    <row r="243" spans="1:17" ht="61.5" customHeight="1">
      <c r="A243" s="329"/>
      <c r="B243" s="258"/>
      <c r="C243" s="523"/>
      <c r="D243" s="388"/>
      <c r="E243" s="372"/>
      <c r="F243" s="345"/>
      <c r="G243" s="52" t="s">
        <v>54</v>
      </c>
      <c r="H243" s="349">
        <f>L237</f>
        <v>489.9</v>
      </c>
      <c r="I243" s="350" t="s">
        <v>104</v>
      </c>
      <c r="J243" s="351">
        <v>216.2</v>
      </c>
      <c r="K243" s="351">
        <v>231.1</v>
      </c>
      <c r="L243" s="352">
        <v>244.95</v>
      </c>
      <c r="M243" s="4"/>
      <c r="N243" s="4"/>
      <c r="Q243" s="3"/>
    </row>
    <row r="244" spans="1:17" ht="63.75" customHeight="1">
      <c r="A244" s="329"/>
      <c r="B244" s="258"/>
      <c r="C244" s="523"/>
      <c r="D244" s="388"/>
      <c r="E244" s="372"/>
      <c r="F244" s="345"/>
      <c r="G244" s="52"/>
      <c r="H244" s="346"/>
      <c r="I244" s="350" t="s">
        <v>105</v>
      </c>
      <c r="J244" s="353">
        <v>1.67</v>
      </c>
      <c r="K244" s="353">
        <v>1.71</v>
      </c>
      <c r="L244" s="352">
        <v>1.72</v>
      </c>
      <c r="M244" s="4"/>
      <c r="N244" s="4"/>
      <c r="Q244" s="3"/>
    </row>
    <row r="245" spans="1:17" ht="24.75" customHeight="1">
      <c r="A245" s="329"/>
      <c r="B245" s="258"/>
      <c r="C245" s="523"/>
      <c r="D245" s="388"/>
      <c r="E245" s="372"/>
      <c r="F245" s="345"/>
      <c r="G245" s="52"/>
      <c r="H245" s="346"/>
      <c r="I245" s="354" t="s">
        <v>6</v>
      </c>
      <c r="J245" s="353"/>
      <c r="K245" s="353"/>
      <c r="L245" s="352"/>
      <c r="M245" s="4"/>
      <c r="N245" s="4"/>
      <c r="Q245" s="3"/>
    </row>
    <row r="246" spans="1:14" ht="61.5" customHeight="1">
      <c r="A246" s="329"/>
      <c r="B246" s="258"/>
      <c r="C246" s="523"/>
      <c r="D246" s="388"/>
      <c r="E246" s="372"/>
      <c r="F246" s="345"/>
      <c r="G246" s="52"/>
      <c r="H246" s="346"/>
      <c r="I246" s="350" t="s">
        <v>85</v>
      </c>
      <c r="J246" s="351">
        <v>100</v>
      </c>
      <c r="K246" s="351">
        <v>103.8</v>
      </c>
      <c r="L246" s="355">
        <v>105.6</v>
      </c>
      <c r="M246" s="4"/>
      <c r="N246" s="4"/>
    </row>
    <row r="247" spans="1:14" ht="76.5" customHeight="1" thickBot="1">
      <c r="A247" s="388"/>
      <c r="B247" s="258"/>
      <c r="C247" s="344"/>
      <c r="D247" s="279"/>
      <c r="E247" s="372"/>
      <c r="F247" s="345"/>
      <c r="G247" s="52"/>
      <c r="H247" s="346"/>
      <c r="I247" s="356" t="s">
        <v>70</v>
      </c>
      <c r="J247" s="351">
        <v>85</v>
      </c>
      <c r="K247" s="351">
        <v>85</v>
      </c>
      <c r="L247" s="355">
        <v>90</v>
      </c>
      <c r="M247" s="4"/>
      <c r="N247" s="4"/>
    </row>
    <row r="248" spans="1:14" ht="44.25" customHeight="1">
      <c r="A248" s="388"/>
      <c r="B248" s="371" t="s">
        <v>65</v>
      </c>
      <c r="C248" s="371" t="s">
        <v>87</v>
      </c>
      <c r="D248" s="387" t="s">
        <v>44</v>
      </c>
      <c r="E248" s="530" t="s">
        <v>64</v>
      </c>
      <c r="F248" s="326" t="s">
        <v>23</v>
      </c>
      <c r="G248" s="357"/>
      <c r="H248" s="309">
        <f>J248+K248+L248</f>
        <v>6036.7</v>
      </c>
      <c r="I248" s="233" t="s">
        <v>196</v>
      </c>
      <c r="J248" s="311">
        <v>1885.2</v>
      </c>
      <c r="K248" s="311">
        <v>2015.3</v>
      </c>
      <c r="L248" s="312">
        <v>2136.2</v>
      </c>
      <c r="M248" s="4"/>
      <c r="N248" s="4"/>
    </row>
    <row r="249" spans="1:14" ht="22.5" customHeight="1">
      <c r="A249" s="329"/>
      <c r="B249" s="372"/>
      <c r="C249" s="372"/>
      <c r="D249" s="388"/>
      <c r="E249" s="531"/>
      <c r="F249" s="327"/>
      <c r="G249" s="358" t="s">
        <v>52</v>
      </c>
      <c r="H249" s="283">
        <f>J248</f>
        <v>1885.2</v>
      </c>
      <c r="I249" s="271" t="s">
        <v>8</v>
      </c>
      <c r="J249" s="236"/>
      <c r="K249" s="236"/>
      <c r="L249" s="289"/>
      <c r="M249" s="4"/>
      <c r="N249" s="4"/>
    </row>
    <row r="250" spans="1:14" ht="25.5" customHeight="1">
      <c r="A250" s="329"/>
      <c r="B250" s="372"/>
      <c r="C250" s="372"/>
      <c r="D250" s="388"/>
      <c r="E250" s="531"/>
      <c r="F250" s="327"/>
      <c r="G250" s="358" t="s">
        <v>53</v>
      </c>
      <c r="H250" s="283">
        <f>K248</f>
        <v>2015.3</v>
      </c>
      <c r="I250" s="359" t="s">
        <v>203</v>
      </c>
      <c r="J250" s="335">
        <v>10</v>
      </c>
      <c r="K250" s="335">
        <v>10</v>
      </c>
      <c r="L250" s="335">
        <v>10</v>
      </c>
      <c r="M250" s="4"/>
      <c r="N250" s="4"/>
    </row>
    <row r="251" spans="1:14" ht="35.25" customHeight="1" thickBot="1">
      <c r="A251" s="329"/>
      <c r="B251" s="372"/>
      <c r="C251" s="372"/>
      <c r="D251" s="388"/>
      <c r="E251" s="531"/>
      <c r="F251" s="327"/>
      <c r="G251" s="358" t="s">
        <v>54</v>
      </c>
      <c r="H251" s="283">
        <f>L248</f>
        <v>2136.2</v>
      </c>
      <c r="I251" s="360" t="s">
        <v>178</v>
      </c>
      <c r="J251" s="335">
        <v>12000</v>
      </c>
      <c r="K251" s="335">
        <v>12300</v>
      </c>
      <c r="L251" s="335">
        <v>12500</v>
      </c>
      <c r="M251" s="4"/>
      <c r="N251" s="12"/>
    </row>
    <row r="252" spans="1:14" ht="40.5" customHeight="1">
      <c r="A252" s="329"/>
      <c r="B252" s="372"/>
      <c r="C252" s="372"/>
      <c r="D252" s="388"/>
      <c r="E252" s="531"/>
      <c r="F252" s="327" t="s">
        <v>25</v>
      </c>
      <c r="G252" s="357" t="s">
        <v>52</v>
      </c>
      <c r="H252" s="320">
        <f>J248</f>
        <v>1885.2</v>
      </c>
      <c r="I252" s="336" t="s">
        <v>5</v>
      </c>
      <c r="J252" s="328"/>
      <c r="K252" s="328"/>
      <c r="L252" s="328"/>
      <c r="M252" s="4"/>
      <c r="N252" s="4"/>
    </row>
    <row r="253" spans="1:14" ht="55.5" customHeight="1">
      <c r="A253" s="329"/>
      <c r="B253" s="372"/>
      <c r="C253" s="372"/>
      <c r="D253" s="388"/>
      <c r="E253" s="531"/>
      <c r="F253" s="327"/>
      <c r="G253" s="358" t="s">
        <v>53</v>
      </c>
      <c r="H253" s="283">
        <f>K248</f>
        <v>2015.3</v>
      </c>
      <c r="I253" s="359" t="s">
        <v>204</v>
      </c>
      <c r="J253" s="272">
        <f>J248/J250</f>
        <v>188.52</v>
      </c>
      <c r="K253" s="272">
        <f>K248/K250</f>
        <v>201.53</v>
      </c>
      <c r="L253" s="272">
        <f>L248/L250</f>
        <v>213.61999999999998</v>
      </c>
      <c r="M253" s="4"/>
      <c r="N253" s="4"/>
    </row>
    <row r="254" spans="1:14" ht="63.75" customHeight="1" thickBot="1">
      <c r="A254" s="339"/>
      <c r="B254" s="438"/>
      <c r="C254" s="438"/>
      <c r="D254" s="389"/>
      <c r="E254" s="532"/>
      <c r="F254" s="361"/>
      <c r="G254" s="305" t="s">
        <v>54</v>
      </c>
      <c r="H254" s="286">
        <f>L248</f>
        <v>2136.2</v>
      </c>
      <c r="I254" s="362" t="s">
        <v>205</v>
      </c>
      <c r="J254" s="276">
        <v>100</v>
      </c>
      <c r="K254" s="363">
        <f>K251/J251*100</f>
        <v>102.49999999999999</v>
      </c>
      <c r="L254" s="276">
        <f>L251/J251*100</f>
        <v>104.16666666666667</v>
      </c>
      <c r="M254" s="4"/>
      <c r="N254" s="4"/>
    </row>
    <row r="255" spans="1:14" ht="31.5" customHeight="1" thickBot="1">
      <c r="A255" s="459"/>
      <c r="B255" s="460"/>
      <c r="C255" s="460"/>
      <c r="D255" s="460"/>
      <c r="E255" s="461"/>
      <c r="F255" s="364" t="s">
        <v>2</v>
      </c>
      <c r="G255" s="365"/>
      <c r="H255" s="366">
        <f>H9+H16+H23+H37+H46+H53+H60+H69+H78+H87+H94+H101+H111+H120+H127+H137+H152+H160+H177+H184+H193+H201+H210+H218+H226+H237+H248+H144</f>
        <v>13119712.899999997</v>
      </c>
      <c r="I255" s="367"/>
      <c r="J255" s="366">
        <f>J9+J16+J23+J37+J46+J53+J60+J69+J78+J87+J94+J101+J111+J120+J127+J137+J152+J160+J177+J184+J193+J201+J210+J218+J226+J237+J248+J144</f>
        <v>4131455.8</v>
      </c>
      <c r="K255" s="366">
        <f>K9+K16+K23+K37+K46+K53+K60+K69+K78+K87+K94+K101+K111+K120+K127+K137+K152+K160+K177+K184+K193+K201+K210+K218+K226+K237+K248+K144</f>
        <v>4387862.5</v>
      </c>
      <c r="L255" s="366">
        <f>L9+L16+L23+L37+L46+L53+L60+L69+L78+L87+L94+L101+L111+L120+L127+L137+L152+L160+L177+L184+L193+L201+L210+L218+L226+L237+L248+L144</f>
        <v>4600394.6000000015</v>
      </c>
      <c r="M255" s="4"/>
      <c r="N255" s="4"/>
    </row>
    <row r="256" spans="1:14" ht="16.5" thickBot="1">
      <c r="A256" s="35"/>
      <c r="B256" s="36"/>
      <c r="C256" s="36"/>
      <c r="D256" s="36"/>
      <c r="E256" s="36"/>
      <c r="F256" s="36"/>
      <c r="G256" s="36"/>
      <c r="H256" s="157"/>
      <c r="I256" s="156"/>
      <c r="J256" s="157"/>
      <c r="K256" s="157"/>
      <c r="L256" s="158"/>
      <c r="M256" s="4"/>
      <c r="N256" s="4"/>
    </row>
    <row r="257" spans="1:14" ht="16.5" thickBot="1">
      <c r="A257" s="450" t="s">
        <v>186</v>
      </c>
      <c r="B257" s="451"/>
      <c r="C257" s="451"/>
      <c r="D257" s="451"/>
      <c r="E257" s="452"/>
      <c r="F257" s="38">
        <v>2025</v>
      </c>
      <c r="G257" s="38"/>
      <c r="H257" s="167">
        <f>J255</f>
        <v>4131455.8</v>
      </c>
      <c r="I257" s="117"/>
      <c r="J257" s="157"/>
      <c r="K257" s="157"/>
      <c r="L257" s="159"/>
      <c r="M257" s="4"/>
      <c r="N257" s="4"/>
    </row>
    <row r="258" spans="1:14" ht="16.5" thickBot="1">
      <c r="A258" s="453"/>
      <c r="B258" s="454"/>
      <c r="C258" s="454"/>
      <c r="D258" s="454"/>
      <c r="E258" s="455"/>
      <c r="F258" s="39">
        <v>2026</v>
      </c>
      <c r="G258" s="39"/>
      <c r="H258" s="166">
        <f>K255</f>
        <v>4387862.5</v>
      </c>
      <c r="I258" s="83"/>
      <c r="J258" s="160"/>
      <c r="K258" s="160"/>
      <c r="L258" s="158"/>
      <c r="M258" s="4"/>
      <c r="N258" s="4"/>
    </row>
    <row r="259" spans="1:14" ht="16.5" thickBot="1">
      <c r="A259" s="456"/>
      <c r="B259" s="457"/>
      <c r="C259" s="457"/>
      <c r="D259" s="457"/>
      <c r="E259" s="458"/>
      <c r="F259" s="39">
        <v>2027</v>
      </c>
      <c r="G259" s="39"/>
      <c r="H259" s="166">
        <f>L255</f>
        <v>4600394.6000000015</v>
      </c>
      <c r="I259" s="71"/>
      <c r="J259" s="161"/>
      <c r="K259" s="161"/>
      <c r="L259" s="162"/>
      <c r="M259" s="4"/>
      <c r="N259" s="4"/>
    </row>
    <row r="260" spans="1:14" ht="18.75">
      <c r="A260" s="520" t="s">
        <v>81</v>
      </c>
      <c r="B260" s="520"/>
      <c r="C260" s="170"/>
      <c r="D260" s="37"/>
      <c r="E260" s="37"/>
      <c r="H260" s="156"/>
      <c r="I260" s="156"/>
      <c r="J260" s="156"/>
      <c r="K260" s="156"/>
      <c r="L260" s="163"/>
      <c r="M260" s="4"/>
      <c r="N260" s="4"/>
    </row>
    <row r="261" spans="8:14" ht="18.75">
      <c r="H261" s="156"/>
      <c r="I261" s="168"/>
      <c r="J261" s="156"/>
      <c r="K261" s="156"/>
      <c r="L261" s="156"/>
      <c r="M261" s="4"/>
      <c r="N261" s="4"/>
    </row>
    <row r="262" spans="8:14" ht="18.75">
      <c r="H262" s="4"/>
      <c r="I262" s="23"/>
      <c r="J262" s="4"/>
      <c r="K262" s="4"/>
      <c r="L262" s="4"/>
      <c r="M262" s="4"/>
      <c r="N262" s="4"/>
    </row>
    <row r="263" spans="1:14" ht="18.75">
      <c r="A263" s="40" t="s">
        <v>39</v>
      </c>
      <c r="B263" s="40"/>
      <c r="C263" s="40"/>
      <c r="D263" s="40"/>
      <c r="E263" s="40"/>
      <c r="F263" s="40"/>
      <c r="G263" s="40"/>
      <c r="H263" s="40"/>
      <c r="I263" s="34"/>
      <c r="J263" s="41"/>
      <c r="K263" s="40"/>
      <c r="L263" s="4"/>
      <c r="M263" s="4"/>
      <c r="N263" s="4"/>
    </row>
    <row r="264" spans="8:14" ht="12.75">
      <c r="H264" s="4"/>
      <c r="I264" s="4"/>
      <c r="J264" s="4"/>
      <c r="K264" s="4"/>
      <c r="L264" s="4"/>
      <c r="M264" s="4"/>
      <c r="N264" s="4"/>
    </row>
    <row r="265" spans="8:14" ht="12.75">
      <c r="H265" s="4"/>
      <c r="I265" s="4"/>
      <c r="J265" s="12"/>
      <c r="K265" s="12"/>
      <c r="L265" s="12"/>
      <c r="M265" s="4"/>
      <c r="N265" s="4"/>
    </row>
    <row r="266" spans="8:14" ht="12.75">
      <c r="H266" s="4"/>
      <c r="I266" s="5"/>
      <c r="J266" s="4"/>
      <c r="K266" s="4"/>
      <c r="L266" s="4"/>
      <c r="M266" s="4"/>
      <c r="N266" s="4"/>
    </row>
    <row r="267" spans="8:14" ht="12.75">
      <c r="H267" s="4"/>
      <c r="I267" s="4"/>
      <c r="J267" s="4"/>
      <c r="K267" s="4"/>
      <c r="L267" s="4"/>
      <c r="M267" s="4"/>
      <c r="N267" s="4"/>
    </row>
    <row r="268" spans="8:14" ht="12.75">
      <c r="H268" s="4"/>
      <c r="I268" s="4"/>
      <c r="J268" s="4"/>
      <c r="K268" s="4"/>
      <c r="L268" s="4"/>
      <c r="M268" s="4"/>
      <c r="N268" s="4"/>
    </row>
    <row r="269" spans="8:14" ht="12.75">
      <c r="H269" s="4"/>
      <c r="I269" s="4"/>
      <c r="J269" s="4"/>
      <c r="K269" s="4"/>
      <c r="L269" s="4"/>
      <c r="M269" s="4"/>
      <c r="N269" s="4"/>
    </row>
    <row r="270" spans="8:14" ht="12.75">
      <c r="H270" s="4"/>
      <c r="I270" s="4"/>
      <c r="J270" s="4"/>
      <c r="K270" s="4"/>
      <c r="L270" s="4"/>
      <c r="M270" s="4"/>
      <c r="N270" s="4"/>
    </row>
    <row r="271" spans="8:14" ht="12.75">
      <c r="H271" s="4"/>
      <c r="I271" s="4"/>
      <c r="J271" s="4"/>
      <c r="K271" s="4"/>
      <c r="L271" s="4"/>
      <c r="M271" s="4"/>
      <c r="N271" s="4"/>
    </row>
    <row r="272" spans="8:14" ht="12.75">
      <c r="H272" s="4"/>
      <c r="I272" s="4"/>
      <c r="J272" s="4"/>
      <c r="K272" s="4"/>
      <c r="L272" s="4"/>
      <c r="M272" s="4"/>
      <c r="N272" s="4"/>
    </row>
    <row r="273" spans="8:14" ht="12.75">
      <c r="H273" s="4"/>
      <c r="I273" s="4"/>
      <c r="J273" s="4"/>
      <c r="K273" s="4"/>
      <c r="L273" s="4"/>
      <c r="M273" s="4"/>
      <c r="N273" s="4"/>
    </row>
    <row r="274" spans="8:14" ht="12.75">
      <c r="H274" s="4"/>
      <c r="I274" s="4"/>
      <c r="J274" s="4"/>
      <c r="K274" s="4"/>
      <c r="L274" s="4"/>
      <c r="M274" s="4"/>
      <c r="N274" s="4"/>
    </row>
    <row r="275" spans="8:14" ht="12.75">
      <c r="H275" s="4"/>
      <c r="I275" s="4"/>
      <c r="J275" s="4"/>
      <c r="K275" s="4"/>
      <c r="L275" s="4"/>
      <c r="M275" s="4"/>
      <c r="N275" s="4"/>
    </row>
    <row r="276" spans="8:14" ht="23.25">
      <c r="H276" s="4"/>
      <c r="I276" s="14"/>
      <c r="J276" s="4"/>
      <c r="K276" s="4"/>
      <c r="L276" s="4"/>
      <c r="M276" s="4"/>
      <c r="N276" s="4"/>
    </row>
    <row r="277" spans="8:14" ht="12.75">
      <c r="H277" s="4"/>
      <c r="I277" s="4"/>
      <c r="J277" s="4"/>
      <c r="K277" s="4"/>
      <c r="L277" s="4"/>
      <c r="M277" s="4"/>
      <c r="N277" s="4"/>
    </row>
    <row r="278" spans="8:14" ht="12.75">
      <c r="H278" s="4"/>
      <c r="I278" s="4"/>
      <c r="J278" s="4"/>
      <c r="K278" s="4"/>
      <c r="L278" s="4"/>
      <c r="M278" s="4"/>
      <c r="N278" s="4"/>
    </row>
    <row r="279" spans="8:14" ht="12.75">
      <c r="H279" s="4"/>
      <c r="I279" s="4"/>
      <c r="J279" s="4"/>
      <c r="K279" s="4"/>
      <c r="L279" s="4"/>
      <c r="M279" s="4"/>
      <c r="N279" s="4"/>
    </row>
    <row r="280" spans="8:14" ht="12.75">
      <c r="H280" s="4"/>
      <c r="I280" s="4"/>
      <c r="J280" s="4"/>
      <c r="K280" s="4"/>
      <c r="L280" s="4"/>
      <c r="M280" s="4"/>
      <c r="N280" s="4"/>
    </row>
    <row r="281" spans="8:14" ht="12.75">
      <c r="H281" s="4"/>
      <c r="I281" s="4"/>
      <c r="J281" s="4"/>
      <c r="K281" s="4"/>
      <c r="L281" s="4"/>
      <c r="M281" s="4"/>
      <c r="N281" s="4"/>
    </row>
    <row r="282" spans="8:14" ht="12.75">
      <c r="H282" s="4"/>
      <c r="I282" s="4"/>
      <c r="J282" s="4"/>
      <c r="K282" s="4"/>
      <c r="L282" s="4"/>
      <c r="M282" s="4"/>
      <c r="N282" s="4"/>
    </row>
    <row r="283" spans="8:14" ht="12.75">
      <c r="H283" s="4"/>
      <c r="I283" s="4"/>
      <c r="J283" s="4"/>
      <c r="K283" s="4"/>
      <c r="L283" s="4"/>
      <c r="M283" s="4"/>
      <c r="N283" s="4"/>
    </row>
    <row r="284" spans="8:14" ht="12.75">
      <c r="H284" s="4"/>
      <c r="I284" s="4"/>
      <c r="J284" s="4"/>
      <c r="K284" s="4"/>
      <c r="L284" s="4"/>
      <c r="M284" s="4"/>
      <c r="N284" s="4"/>
    </row>
    <row r="285" spans="8:14" ht="12.75">
      <c r="H285" s="4"/>
      <c r="I285" s="4"/>
      <c r="J285" s="4"/>
      <c r="K285" s="4"/>
      <c r="L285" s="4"/>
      <c r="M285" s="4"/>
      <c r="N285" s="4"/>
    </row>
    <row r="286" spans="8:14" ht="12.75">
      <c r="H286" s="4"/>
      <c r="I286" s="4"/>
      <c r="J286" s="4"/>
      <c r="K286" s="4"/>
      <c r="L286" s="4"/>
      <c r="M286" s="4"/>
      <c r="N286" s="4"/>
    </row>
    <row r="287" spans="8:14" ht="12.75">
      <c r="H287" s="4"/>
      <c r="I287" s="4"/>
      <c r="J287" s="4"/>
      <c r="K287" s="4"/>
      <c r="L287" s="4"/>
      <c r="M287" s="4"/>
      <c r="N287" s="4"/>
    </row>
    <row r="288" spans="8:14" ht="12.75">
      <c r="H288" s="4"/>
      <c r="I288" s="4"/>
      <c r="J288" s="4"/>
      <c r="K288" s="4"/>
      <c r="L288" s="4"/>
      <c r="M288" s="4"/>
      <c r="N288" s="4"/>
    </row>
    <row r="289" spans="8:14" ht="12.75">
      <c r="H289" s="4"/>
      <c r="I289" s="4"/>
      <c r="J289" s="4"/>
      <c r="K289" s="4"/>
      <c r="L289" s="4"/>
      <c r="M289" s="4"/>
      <c r="N289" s="4"/>
    </row>
    <row r="290" spans="8:14" ht="12.75">
      <c r="H290" s="4"/>
      <c r="I290" s="4"/>
      <c r="J290" s="4"/>
      <c r="K290" s="4"/>
      <c r="L290" s="4"/>
      <c r="M290" s="4"/>
      <c r="N290" s="4"/>
    </row>
    <row r="291" spans="8:14" ht="12.75">
      <c r="H291" s="4"/>
      <c r="I291" s="4"/>
      <c r="J291" s="4"/>
      <c r="K291" s="4"/>
      <c r="L291" s="4"/>
      <c r="M291" s="4"/>
      <c r="N291" s="4"/>
    </row>
    <row r="292" spans="8:14" ht="12.75">
      <c r="H292" s="4"/>
      <c r="I292" s="4"/>
      <c r="J292" s="4"/>
      <c r="K292" s="4"/>
      <c r="L292" s="4"/>
      <c r="M292" s="4"/>
      <c r="N292" s="4"/>
    </row>
    <row r="293" spans="8:14" ht="12.75">
      <c r="H293" s="4"/>
      <c r="I293" s="4"/>
      <c r="J293" s="4"/>
      <c r="K293" s="4"/>
      <c r="L293" s="4"/>
      <c r="M293" s="4"/>
      <c r="N293" s="4"/>
    </row>
    <row r="294" spans="8:14" ht="12.75">
      <c r="H294" s="4"/>
      <c r="I294" s="4"/>
      <c r="J294" s="4"/>
      <c r="K294" s="4"/>
      <c r="L294" s="4"/>
      <c r="M294" s="4"/>
      <c r="N294" s="4"/>
    </row>
    <row r="295" spans="8:14" ht="12.75">
      <c r="H295" s="4"/>
      <c r="I295" s="4"/>
      <c r="J295" s="4"/>
      <c r="K295" s="4"/>
      <c r="L295" s="4"/>
      <c r="M295" s="4"/>
      <c r="N295" s="4"/>
    </row>
    <row r="296" spans="8:14" ht="12.75">
      <c r="H296" s="4"/>
      <c r="I296" s="4"/>
      <c r="J296" s="4"/>
      <c r="K296" s="4"/>
      <c r="L296" s="4"/>
      <c r="M296" s="4"/>
      <c r="N296" s="4"/>
    </row>
    <row r="297" spans="8:14" ht="12.75">
      <c r="H297" s="4"/>
      <c r="I297" s="4"/>
      <c r="J297" s="4"/>
      <c r="K297" s="4"/>
      <c r="L297" s="4"/>
      <c r="M297" s="4"/>
      <c r="N297" s="4"/>
    </row>
    <row r="298" spans="8:14" ht="12.75">
      <c r="H298" s="4"/>
      <c r="I298" s="4"/>
      <c r="J298" s="4"/>
      <c r="K298" s="4"/>
      <c r="L298" s="4"/>
      <c r="M298" s="4"/>
      <c r="N298" s="4"/>
    </row>
    <row r="299" spans="8:14" ht="12.75">
      <c r="H299" s="4"/>
      <c r="I299" s="4"/>
      <c r="J299" s="4"/>
      <c r="K299" s="4"/>
      <c r="L299" s="4"/>
      <c r="M299" s="4"/>
      <c r="N299" s="4"/>
    </row>
    <row r="300" spans="8:14" ht="12.75">
      <c r="H300" s="4"/>
      <c r="I300" s="4"/>
      <c r="J300" s="4"/>
      <c r="K300" s="4"/>
      <c r="L300" s="4"/>
      <c r="M300" s="4"/>
      <c r="N300" s="4"/>
    </row>
    <row r="301" spans="8:14" ht="12.75">
      <c r="H301" s="4"/>
      <c r="I301" s="4"/>
      <c r="J301" s="4"/>
      <c r="K301" s="4"/>
      <c r="L301" s="4"/>
      <c r="M301" s="4"/>
      <c r="N301" s="4"/>
    </row>
    <row r="302" spans="8:14" ht="12.75">
      <c r="H302" s="4"/>
      <c r="I302" s="4"/>
      <c r="J302" s="4"/>
      <c r="K302" s="4"/>
      <c r="L302" s="4"/>
      <c r="M302" s="4"/>
      <c r="N302" s="4"/>
    </row>
    <row r="303" spans="8:14" ht="12.75">
      <c r="H303" s="4"/>
      <c r="I303" s="4"/>
      <c r="J303" s="4"/>
      <c r="K303" s="4"/>
      <c r="L303" s="4"/>
      <c r="M303" s="4"/>
      <c r="N303" s="4"/>
    </row>
    <row r="304" spans="8:14" ht="12.75">
      <c r="H304" s="4"/>
      <c r="I304" s="4"/>
      <c r="J304" s="4"/>
      <c r="K304" s="4"/>
      <c r="L304" s="4"/>
      <c r="M304" s="4"/>
      <c r="N304" s="4"/>
    </row>
    <row r="305" spans="8:14" ht="12.75">
      <c r="H305" s="4"/>
      <c r="I305" s="4"/>
      <c r="J305" s="4"/>
      <c r="K305" s="4"/>
      <c r="L305" s="4"/>
      <c r="M305" s="4"/>
      <c r="N305" s="4"/>
    </row>
    <row r="306" spans="8:14" ht="12.75">
      <c r="H306" s="4"/>
      <c r="I306" s="4"/>
      <c r="J306" s="4"/>
      <c r="K306" s="4"/>
      <c r="L306" s="4"/>
      <c r="M306" s="4"/>
      <c r="N306" s="4"/>
    </row>
    <row r="307" spans="8:12" ht="12.75">
      <c r="H307" s="4"/>
      <c r="I307" s="4"/>
      <c r="J307" s="4"/>
      <c r="K307" s="4"/>
      <c r="L307" s="4"/>
    </row>
    <row r="308" spans="8:12" ht="12.75">
      <c r="H308" s="4"/>
      <c r="I308" s="4"/>
      <c r="J308" s="4"/>
      <c r="K308" s="4"/>
      <c r="L308" s="4"/>
    </row>
    <row r="309" spans="8:12" ht="12.75">
      <c r="H309" s="4"/>
      <c r="I309" s="4"/>
      <c r="J309" s="4"/>
      <c r="K309" s="4"/>
      <c r="L309" s="4"/>
    </row>
    <row r="310" spans="8:12" ht="12.75">
      <c r="H310" s="4"/>
      <c r="I310" s="4"/>
      <c r="J310" s="4"/>
      <c r="K310" s="4"/>
      <c r="L310" s="4"/>
    </row>
    <row r="311" spans="8:12" ht="12.75">
      <c r="H311" s="4"/>
      <c r="I311" s="4"/>
      <c r="J311" s="4"/>
      <c r="K311" s="4"/>
      <c r="L311" s="4"/>
    </row>
    <row r="312" spans="8:12" ht="12.75">
      <c r="H312" s="4"/>
      <c r="I312" s="4"/>
      <c r="J312" s="4"/>
      <c r="K312" s="4"/>
      <c r="L312" s="4"/>
    </row>
    <row r="313" spans="8:12" ht="12.75">
      <c r="H313" s="4"/>
      <c r="I313" s="4"/>
      <c r="J313" s="4"/>
      <c r="K313" s="4"/>
      <c r="L313" s="4"/>
    </row>
    <row r="314" spans="8:12" ht="12.75">
      <c r="H314" s="4"/>
      <c r="I314" s="4"/>
      <c r="J314" s="4"/>
      <c r="K314" s="4"/>
      <c r="L314" s="4"/>
    </row>
    <row r="315" spans="8:12" ht="12.75">
      <c r="H315" s="4"/>
      <c r="I315" s="4"/>
      <c r="J315" s="4"/>
      <c r="K315" s="4"/>
      <c r="L315" s="4"/>
    </row>
    <row r="316" spans="8:12" ht="12.75">
      <c r="H316" s="4"/>
      <c r="I316" s="4"/>
      <c r="J316" s="4"/>
      <c r="K316" s="4"/>
      <c r="L316" s="4"/>
    </row>
    <row r="317" spans="8:12" ht="12.75">
      <c r="H317" s="4"/>
      <c r="I317" s="4"/>
      <c r="J317" s="4"/>
      <c r="K317" s="4"/>
      <c r="L317" s="4"/>
    </row>
    <row r="318" spans="8:12" ht="12.75">
      <c r="H318" s="4"/>
      <c r="I318" s="4"/>
      <c r="J318" s="4"/>
      <c r="K318" s="4"/>
      <c r="L318" s="4"/>
    </row>
    <row r="319" spans="8:12" ht="12.75">
      <c r="H319" s="4"/>
      <c r="I319" s="4"/>
      <c r="J319" s="4"/>
      <c r="K319" s="4"/>
      <c r="L319" s="4"/>
    </row>
    <row r="320" spans="8:12" ht="12.75">
      <c r="H320" s="4"/>
      <c r="I320" s="4"/>
      <c r="J320" s="4"/>
      <c r="K320" s="4"/>
      <c r="L320" s="4"/>
    </row>
    <row r="321" spans="8:12" ht="12.75">
      <c r="H321" s="4"/>
      <c r="I321" s="4"/>
      <c r="J321" s="4"/>
      <c r="K321" s="4"/>
      <c r="L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</sheetData>
  <sheetProtection selectLockedCells="1" selectUnlockedCells="1"/>
  <mergeCells count="166">
    <mergeCell ref="D226:D236"/>
    <mergeCell ref="I162:I163"/>
    <mergeCell ref="C193:C195"/>
    <mergeCell ref="E248:E254"/>
    <mergeCell ref="D248:D254"/>
    <mergeCell ref="E226:E236"/>
    <mergeCell ref="H191:H192"/>
    <mergeCell ref="F184:F187"/>
    <mergeCell ref="E193:E200"/>
    <mergeCell ref="E237:E247"/>
    <mergeCell ref="I101:I102"/>
    <mergeCell ref="A260:B260"/>
    <mergeCell ref="F233:F236"/>
    <mergeCell ref="C237:C246"/>
    <mergeCell ref="D237:D246"/>
    <mergeCell ref="B226:B236"/>
    <mergeCell ref="C226:C236"/>
    <mergeCell ref="A247:A248"/>
    <mergeCell ref="C248:C254"/>
    <mergeCell ref="C177:C178"/>
    <mergeCell ref="H109:H110"/>
    <mergeCell ref="E16:E22"/>
    <mergeCell ref="D16:D22"/>
    <mergeCell ref="C23:C33"/>
    <mergeCell ref="E23:E33"/>
    <mergeCell ref="D23:D33"/>
    <mergeCell ref="C16:C22"/>
    <mergeCell ref="F23:F26"/>
    <mergeCell ref="F28:F30"/>
    <mergeCell ref="F16:F19"/>
    <mergeCell ref="A6:L6"/>
    <mergeCell ref="I4:L4"/>
    <mergeCell ref="G4:H5"/>
    <mergeCell ref="A7:L7"/>
    <mergeCell ref="F13:F15"/>
    <mergeCell ref="C9:C15"/>
    <mergeCell ref="D9:D15"/>
    <mergeCell ref="F9:F12"/>
    <mergeCell ref="A8:L8"/>
    <mergeCell ref="E9:E15"/>
    <mergeCell ref="A2:L2"/>
    <mergeCell ref="K3:L3"/>
    <mergeCell ref="F4:F5"/>
    <mergeCell ref="E4:E5"/>
    <mergeCell ref="D4:D5"/>
    <mergeCell ref="B4:B5"/>
    <mergeCell ref="C4:C5"/>
    <mergeCell ref="A4:A5"/>
    <mergeCell ref="F20:F22"/>
    <mergeCell ref="D78:D86"/>
    <mergeCell ref="C37:C45"/>
    <mergeCell ref="D37:D45"/>
    <mergeCell ref="C53:C59"/>
    <mergeCell ref="C46:C52"/>
    <mergeCell ref="D46:D52"/>
    <mergeCell ref="E46:E52"/>
    <mergeCell ref="E37:E45"/>
    <mergeCell ref="F57:F59"/>
    <mergeCell ref="E69:E77"/>
    <mergeCell ref="E78:E86"/>
    <mergeCell ref="F37:F42"/>
    <mergeCell ref="F46:F49"/>
    <mergeCell ref="F43:F45"/>
    <mergeCell ref="F78:F83"/>
    <mergeCell ref="F53:F56"/>
    <mergeCell ref="F50:F52"/>
    <mergeCell ref="E53:E59"/>
    <mergeCell ref="F60:F61"/>
    <mergeCell ref="F144:F148"/>
    <mergeCell ref="F152:F155"/>
    <mergeCell ref="F84:F86"/>
    <mergeCell ref="E111:E118"/>
    <mergeCell ref="E184:E190"/>
    <mergeCell ref="E87:E92"/>
    <mergeCell ref="E127:E136"/>
    <mergeCell ref="F91:F93"/>
    <mergeCell ref="C94:C100"/>
    <mergeCell ref="C111:C118"/>
    <mergeCell ref="D137:D143"/>
    <mergeCell ref="E94:E100"/>
    <mergeCell ref="E137:E143"/>
    <mergeCell ref="B248:B254"/>
    <mergeCell ref="D111:D118"/>
    <mergeCell ref="E144:E151"/>
    <mergeCell ref="E120:E126"/>
    <mergeCell ref="E152:E159"/>
    <mergeCell ref="D53:D59"/>
    <mergeCell ref="C87:C93"/>
    <mergeCell ref="C69:C77"/>
    <mergeCell ref="C78:C86"/>
    <mergeCell ref="A257:E259"/>
    <mergeCell ref="A255:E255"/>
    <mergeCell ref="C160:C176"/>
    <mergeCell ref="D160:D176"/>
    <mergeCell ref="E160:E176"/>
    <mergeCell ref="E177:E180"/>
    <mergeCell ref="F141:F143"/>
    <mergeCell ref="F111:F115"/>
    <mergeCell ref="F116:F118"/>
    <mergeCell ref="F120:F123"/>
    <mergeCell ref="F124:F126"/>
    <mergeCell ref="F137:F140"/>
    <mergeCell ref="F132:F136"/>
    <mergeCell ref="G109:G110"/>
    <mergeCell ref="F94:F97"/>
    <mergeCell ref="F87:F90"/>
    <mergeCell ref="F98:F100"/>
    <mergeCell ref="F101:F104"/>
    <mergeCell ref="D101:D107"/>
    <mergeCell ref="D94:D100"/>
    <mergeCell ref="D87:D93"/>
    <mergeCell ref="H167:H168"/>
    <mergeCell ref="G167:G168"/>
    <mergeCell ref="E191:E192"/>
    <mergeCell ref="F214:F216"/>
    <mergeCell ref="F222:F225"/>
    <mergeCell ref="F188:F190"/>
    <mergeCell ref="F165:F176"/>
    <mergeCell ref="E201:E205"/>
    <mergeCell ref="F149:F151"/>
    <mergeCell ref="F197:F199"/>
    <mergeCell ref="A218:A225"/>
    <mergeCell ref="C218:C225"/>
    <mergeCell ref="B218:B225"/>
    <mergeCell ref="D218:D225"/>
    <mergeCell ref="C210:C212"/>
    <mergeCell ref="E218:E225"/>
    <mergeCell ref="E210:E217"/>
    <mergeCell ref="D210:D217"/>
    <mergeCell ref="C120:C126"/>
    <mergeCell ref="D120:D126"/>
    <mergeCell ref="C127:C136"/>
    <mergeCell ref="C144:C151"/>
    <mergeCell ref="D144:D151"/>
    <mergeCell ref="D127:D136"/>
    <mergeCell ref="C137:C143"/>
    <mergeCell ref="F160:F164"/>
    <mergeCell ref="C201:C203"/>
    <mergeCell ref="D152:D159"/>
    <mergeCell ref="C152:C159"/>
    <mergeCell ref="D193:D200"/>
    <mergeCell ref="D184:D190"/>
    <mergeCell ref="C191:C192"/>
    <mergeCell ref="D177:D182"/>
    <mergeCell ref="C184:C190"/>
    <mergeCell ref="D191:D192"/>
    <mergeCell ref="D201:D205"/>
    <mergeCell ref="G158:G159"/>
    <mergeCell ref="B9:B14"/>
    <mergeCell ref="A9:A14"/>
    <mergeCell ref="C60:C66"/>
    <mergeCell ref="E101:E107"/>
    <mergeCell ref="C101:C107"/>
    <mergeCell ref="A67:A68"/>
    <mergeCell ref="B67:B68"/>
    <mergeCell ref="G40:G42"/>
    <mergeCell ref="H40:H42"/>
    <mergeCell ref="F156:F157"/>
    <mergeCell ref="F105:F107"/>
    <mergeCell ref="D60:D66"/>
    <mergeCell ref="E60:E66"/>
    <mergeCell ref="C67:C68"/>
    <mergeCell ref="D67:D68"/>
    <mergeCell ref="E67:E68"/>
    <mergeCell ref="F127:F131"/>
    <mergeCell ref="D69:D77"/>
  </mergeCells>
  <printOptions/>
  <pageMargins left="0.3937007874015748" right="0.3937007874015748" top="0.3937007874015748" bottom="0.3937007874015748" header="0.1968503937007874" footer="0.1968503937007874"/>
  <pageSetup firstPageNumber="1" useFirstPageNumber="1" fitToHeight="10" horizontalDpi="600" verticalDpi="600" orientation="landscape" paperSize="9" scale="48" r:id="rId3"/>
  <rowBreaks count="6" manualBreakCount="6">
    <brk id="34" max="11" man="1"/>
    <brk id="66" max="11" man="1"/>
    <brk id="107" max="11" man="1"/>
    <brk id="176" max="11" man="1"/>
    <brk id="205" max="11" man="1"/>
    <brk id="236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L25:L25"/>
  <sheetViews>
    <sheetView zoomScalePageLayoutView="0" workbookViewId="0" topLeftCell="A1">
      <selection activeCell="F11" sqref="F11"/>
    </sheetView>
  </sheetViews>
  <sheetFormatPr defaultColWidth="9.00390625" defaultRowHeight="12.75"/>
  <sheetData>
    <row r="25" ht="12.75">
      <c r="L25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</dc:creator>
  <cp:keywords/>
  <dc:description/>
  <cp:lastModifiedBy>Богатир Микола Михайлович</cp:lastModifiedBy>
  <cp:lastPrinted>2024-05-20T12:04:51Z</cp:lastPrinted>
  <dcterms:created xsi:type="dcterms:W3CDTF">2016-03-15T13:16:55Z</dcterms:created>
  <dcterms:modified xsi:type="dcterms:W3CDTF">2024-05-21T07:49:23Z</dcterms:modified>
  <cp:category/>
  <cp:version/>
  <cp:contentType/>
  <cp:contentStatus/>
</cp:coreProperties>
</file>